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W:\Bartek\Wybory\Meldunki kwartalne\2025\"/>
    </mc:Choice>
  </mc:AlternateContent>
  <xr:revisionPtr revIDLastSave="0" documentId="13_ncr:1_{CBC801FC-77D8-46D4-922A-5EFA99854EBE}" xr6:coauthVersionLast="36" xr6:coauthVersionMax="36" xr10:uidLastSave="{00000000-0000-0000-0000-000000000000}"/>
  <bookViews>
    <workbookView xWindow="0" yWindow="0" windowWidth="17460" windowHeight="11820" xr2:uid="{00000000-000D-0000-FFFF-FFFF00000000}"/>
  </bookViews>
  <sheets>
    <sheet name="rejestr_wyborcow_2025_kw_3_2025" sheetId="1" r:id="rId1"/>
  </sheets>
  <definedNames>
    <definedName name="_xlnm.Print_Area" localSheetId="0">rejestr_wyborcow_2025_kw_3_2025!$A$1:$M$56</definedName>
  </definedNames>
  <calcPr calcId="191029"/>
</workbook>
</file>

<file path=xl/calcChain.xml><?xml version="1.0" encoding="utf-8"?>
<calcChain xmlns="http://schemas.openxmlformats.org/spreadsheetml/2006/main">
  <c r="A4" i="1" l="1"/>
  <c r="A5" i="1"/>
  <c r="A6" i="1"/>
  <c r="A7" i="1"/>
  <c r="A8" i="1"/>
  <c r="A9" i="1"/>
  <c r="A10" i="1"/>
  <c r="A11" i="1"/>
  <c r="A12" i="1"/>
  <c r="A13" i="1"/>
  <c r="A15" i="1"/>
  <c r="A16" i="1"/>
  <c r="A17" i="1"/>
  <c r="A18" i="1"/>
  <c r="A19" i="1"/>
  <c r="A20" i="1"/>
  <c r="A21" i="1"/>
  <c r="A23" i="1"/>
  <c r="A24" i="1"/>
  <c r="A25" i="1"/>
  <c r="A26" i="1"/>
  <c r="A27" i="1"/>
  <c r="A28" i="1"/>
  <c r="A30" i="1"/>
  <c r="A31" i="1"/>
  <c r="A32" i="1"/>
  <c r="A33" i="1"/>
  <c r="A34" i="1"/>
  <c r="A35" i="1"/>
  <c r="A37" i="1"/>
  <c r="A38" i="1"/>
  <c r="A39" i="1"/>
  <c r="A40" i="1"/>
  <c r="A41" i="1"/>
  <c r="A42" i="1"/>
  <c r="A43" i="1"/>
  <c r="A44" i="1"/>
  <c r="A45" i="1"/>
  <c r="A47" i="1"/>
  <c r="A48" i="1"/>
  <c r="A49" i="1"/>
  <c r="A50" i="1"/>
  <c r="A51" i="1"/>
  <c r="A53" i="1"/>
  <c r="A55" i="1"/>
</calcChain>
</file>

<file path=xl/sharedStrings.xml><?xml version="1.0" encoding="utf-8"?>
<sst xmlns="http://schemas.openxmlformats.org/spreadsheetml/2006/main" count="158" uniqueCount="75">
  <si>
    <t>Kod TERYT</t>
  </si>
  <si>
    <t>Gmina</t>
  </si>
  <si>
    <t>Powiat</t>
  </si>
  <si>
    <t>Delegatura</t>
  </si>
  <si>
    <t>Liczba mieszkańców</t>
  </si>
  <si>
    <t>Liczba wyborców ogółem</t>
  </si>
  <si>
    <t>Liczba wyborców ujętych w stałym obwodzie w CRW z urzędu na podstawie adresu stałego zameldowania</t>
  </si>
  <si>
    <t>Liczba wyborców ujętych w stałym obwodzie w CRW na wniosek</t>
  </si>
  <si>
    <t>w tym liczba wyborców posiadających obywatelstwo krajów UE</t>
  </si>
  <si>
    <t>w tym liczba wyborców posiadających obywatelstwo UK</t>
  </si>
  <si>
    <t>Liczba osób pozbawionych prawa wybierania ogółem</t>
  </si>
  <si>
    <t>w tym liczba osób pozbawionych prawa wybierania posiadających obywatelstwo krajów UE</t>
  </si>
  <si>
    <t>w tym liczba osób pozbawionych prawa wybierania posiadających obywatelstwo UK</t>
  </si>
  <si>
    <t>Powiat brodnicki</t>
  </si>
  <si>
    <t>m. Brodnica</t>
  </si>
  <si>
    <t>brodnicki</t>
  </si>
  <si>
    <t>Toruń</t>
  </si>
  <si>
    <t>gm. Bobrowo</t>
  </si>
  <si>
    <t>gm. Brodnica</t>
  </si>
  <si>
    <t>gm. Brzozie</t>
  </si>
  <si>
    <t>gm. Górzno</t>
  </si>
  <si>
    <t>gm. Bartniczka</t>
  </si>
  <si>
    <t>gm. Jabłonowo Pomorskie</t>
  </si>
  <si>
    <t>gm. Osiek</t>
  </si>
  <si>
    <t>gm. Świedziebnia</t>
  </si>
  <si>
    <t>gm. Zbiczno</t>
  </si>
  <si>
    <t>Powiat chełmiński</t>
  </si>
  <si>
    <t>m. Chełmno</t>
  </si>
  <si>
    <t>chełmiński</t>
  </si>
  <si>
    <t>gm. Chełmno</t>
  </si>
  <si>
    <t>gm. Kijewo Królewskie</t>
  </si>
  <si>
    <t>gm. Lisewo</t>
  </si>
  <si>
    <t>gm. Papowo Biskupie</t>
  </si>
  <si>
    <t>gm. Stolno</t>
  </si>
  <si>
    <t>gm. Unisław</t>
  </si>
  <si>
    <t>Powiat golubsko-dobrzyński</t>
  </si>
  <si>
    <t>m. Golub-Dobrzyń</t>
  </si>
  <si>
    <t>golubsko-dobrzyński</t>
  </si>
  <si>
    <t>gm. Ciechocin</t>
  </si>
  <si>
    <t>gm. Golub-Dobrzyń</t>
  </si>
  <si>
    <t>gm. Kowalewo Pomorskie</t>
  </si>
  <si>
    <t>gm. Radomin</t>
  </si>
  <si>
    <t>gm. Zbójno</t>
  </si>
  <si>
    <t>Powiat grudziądzki</t>
  </si>
  <si>
    <t>gm. Grudziądz</t>
  </si>
  <si>
    <t>grudziądzki</t>
  </si>
  <si>
    <t>gm. Gruta</t>
  </si>
  <si>
    <t>gm. Łasin</t>
  </si>
  <si>
    <t>gm. Radzyń Chełmiński</t>
  </si>
  <si>
    <t>gm. Rogóźno</t>
  </si>
  <si>
    <t>gm. Świecie nad Osą</t>
  </si>
  <si>
    <t>Powiat toruński</t>
  </si>
  <si>
    <t>m. Chełmża</t>
  </si>
  <si>
    <t>toruński</t>
  </si>
  <si>
    <t>gm. Chełmża</t>
  </si>
  <si>
    <t>gm. Czernikowo</t>
  </si>
  <si>
    <t>gm. Lubicz</t>
  </si>
  <si>
    <t>gm. Łubianka</t>
  </si>
  <si>
    <t>gm. Łysomice</t>
  </si>
  <si>
    <t>gm. Obrowo</t>
  </si>
  <si>
    <t>gm. Wielka Nieszawka</t>
  </si>
  <si>
    <t>gm. Zławieś Wielka</t>
  </si>
  <si>
    <t>Powiat wąbrzeski</t>
  </si>
  <si>
    <t>m. Wąbrzeźno</t>
  </si>
  <si>
    <t>wąbrzeski</t>
  </si>
  <si>
    <t>gm. Dębowa Łąka</t>
  </si>
  <si>
    <t>gm. Książki</t>
  </si>
  <si>
    <t>gm. Płużnica</t>
  </si>
  <si>
    <t>gm. Ryńsk</t>
  </si>
  <si>
    <t>Miasto na prawach powiatu</t>
  </si>
  <si>
    <t>m. Grudziądz</t>
  </si>
  <si>
    <t>Grudziądz</t>
  </si>
  <si>
    <t>m. Toruń</t>
  </si>
  <si>
    <t>Suma</t>
  </si>
  <si>
    <t>Delegatura KBW w Toruniu - dane za III kwartał 2025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</si>
</sst>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7">
    <xf numFmtId="0" fontId="0" fillId="0" borderId="0" xfId="0"/>
    <xf numFmtId="0" fontId="18" fillId="0" borderId="0" xfId="0" applyFont="1"/>
    <xf numFmtId="0" fontId="16" fillId="0" borderId="10" xfId="0" applyFont="1" applyBorder="1" applyAlignment="1">
      <alignment horizontal="center" vertical="center" wrapText="1"/>
    </xf>
    <xf numFmtId="0" fontId="16" fillId="0" borderId="10" xfId="0" applyFont="1" applyBorder="1" applyAlignment="1"/>
    <xf numFmtId="0" fontId="16" fillId="0" borderId="10" xfId="0" applyFont="1" applyBorder="1"/>
    <xf numFmtId="0" fontId="0" fillId="0" borderId="10" xfId="0" applyBorder="1"/>
    <xf numFmtId="0" fontId="16" fillId="0" borderId="10" xfId="0" applyFont="1" applyBorder="1" applyAlignment="1"/>
  </cellXfs>
  <cellStyles count="42">
    <cellStyle name="20% — akcent 1" xfId="19" builtinId="30" customBuiltin="1"/>
    <cellStyle name="20% — akcent 2" xfId="23" builtinId="34" customBuiltin="1"/>
    <cellStyle name="20% — akcent 3" xfId="27" builtinId="38" customBuiltin="1"/>
    <cellStyle name="20% — akcent 4" xfId="31" builtinId="42" customBuiltin="1"/>
    <cellStyle name="20% — akcent 5" xfId="35" builtinId="46" customBuiltin="1"/>
    <cellStyle name="20% — akcent 6" xfId="39" builtinId="50" customBuiltin="1"/>
    <cellStyle name="40% — akcent 1" xfId="20" builtinId="31" customBuiltin="1"/>
    <cellStyle name="40% — akcent 2" xfId="24" builtinId="35" customBuiltin="1"/>
    <cellStyle name="40% — akcent 3" xfId="28" builtinId="39" customBuiltin="1"/>
    <cellStyle name="40% — akcent 4" xfId="32" builtinId="43" customBuiltin="1"/>
    <cellStyle name="40% — akcent 5" xfId="36" builtinId="47" customBuiltin="1"/>
    <cellStyle name="40% — akcent 6" xfId="40" builtinId="51" customBuiltin="1"/>
    <cellStyle name="60% — akcent 1" xfId="21" builtinId="32" customBuiltin="1"/>
    <cellStyle name="60% — akcent 2" xfId="25" builtinId="36" customBuiltin="1"/>
    <cellStyle name="60% — akcent 3" xfId="29" builtinId="40" customBuiltin="1"/>
    <cellStyle name="60% — akcent 4" xfId="33" builtinId="44" customBuiltin="1"/>
    <cellStyle name="60% — akcent 5" xfId="37" builtinId="48" customBuiltin="1"/>
    <cellStyle name="60% — akcent 6" xfId="41" builtinId="52" customBuiltin="1"/>
    <cellStyle name="Akcent 1" xfId="18" builtinId="29" customBuiltin="1"/>
    <cellStyle name="Akcent 2" xfId="22" builtinId="33" customBuiltin="1"/>
    <cellStyle name="Akcent 3" xfId="26" builtinId="37" customBuiltin="1"/>
    <cellStyle name="Akcent 4" xfId="30" builtinId="41" customBuiltin="1"/>
    <cellStyle name="Akcent 5" xfId="34" builtinId="45" customBuiltin="1"/>
    <cellStyle name="Akcent 6" xfId="38" builtinId="49" customBuiltin="1"/>
    <cellStyle name="Dane wejściowe" xfId="9" builtinId="20" customBuiltin="1"/>
    <cellStyle name="Dane wyjściowe" xfId="10" builtinId="21" customBuiltin="1"/>
    <cellStyle name="Dobry" xfId="6" builtinId="26" customBuiltin="1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y" xfId="8" builtinId="28" customBuiltin="1"/>
    <cellStyle name="Normalny" xfId="0" builtinId="0"/>
    <cellStyle name="Obliczenia" xfId="11" builtinId="22" customBuiltin="1"/>
    <cellStyle name="Suma" xfId="17" builtinId="25" customBuiltin="1"/>
    <cellStyle name="Tekst objaśnienia" xfId="16" builtinId="53" customBuiltin="1"/>
    <cellStyle name="Tekst ostrzeżenia" xfId="14" builtinId="11" customBuiltin="1"/>
    <cellStyle name="Tytuł" xfId="1" builtinId="15" customBuiltin="1"/>
    <cellStyle name="Uwaga" xfId="15" builtinId="10" customBuiltin="1"/>
    <cellStyle name="Zły" xfId="7" builtinId="27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56"/>
  <sheetViews>
    <sheetView tabSelected="1" view="pageBreakPreview" zoomScale="60" zoomScaleNormal="100" workbookViewId="0">
      <selection activeCell="B2" sqref="B2"/>
    </sheetView>
  </sheetViews>
  <sheetFormatPr defaultRowHeight="15" x14ac:dyDescent="0.25"/>
  <cols>
    <col min="1" max="1" width="17.42578125" customWidth="1"/>
    <col min="2" max="2" width="24.28515625" customWidth="1"/>
    <col min="3" max="3" width="19.28515625" customWidth="1"/>
    <col min="4" max="4" width="11.7109375" customWidth="1"/>
    <col min="5" max="5" width="14.140625" customWidth="1"/>
    <col min="6" max="6" width="17.7109375" customWidth="1"/>
    <col min="7" max="7" width="25.5703125" customWidth="1"/>
    <col min="8" max="8" width="23.42578125" customWidth="1"/>
    <col min="9" max="9" width="17.42578125" customWidth="1"/>
    <col min="10" max="10" width="18.42578125" customWidth="1"/>
    <col min="11" max="11" width="19.140625" customWidth="1"/>
    <col min="12" max="12" width="21" customWidth="1"/>
    <col min="13" max="13" width="18.140625" customWidth="1"/>
  </cols>
  <sheetData>
    <row r="1" spans="1:19" x14ac:dyDescent="0.25">
      <c r="A1" s="1" t="s">
        <v>74</v>
      </c>
    </row>
    <row r="2" spans="1:19" ht="90" x14ac:dyDescent="0.2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  <c r="L2" s="2" t="s">
        <v>11</v>
      </c>
      <c r="M2" s="2" t="s">
        <v>12</v>
      </c>
      <c r="N2" s="2"/>
      <c r="O2" s="2"/>
      <c r="P2" s="2"/>
      <c r="Q2" s="2"/>
      <c r="R2" s="2"/>
      <c r="S2" s="2"/>
    </row>
    <row r="3" spans="1:19" x14ac:dyDescent="0.25">
      <c r="A3" s="3" t="s">
        <v>13</v>
      </c>
      <c r="B3" s="3"/>
      <c r="C3" s="3"/>
      <c r="D3" s="3"/>
      <c r="E3" s="4">
        <v>74361</v>
      </c>
      <c r="F3" s="4">
        <v>59259</v>
      </c>
      <c r="G3" s="4">
        <v>58777</v>
      </c>
      <c r="H3" s="4">
        <v>482</v>
      </c>
      <c r="I3" s="4">
        <v>1</v>
      </c>
      <c r="J3" s="4">
        <v>0</v>
      </c>
      <c r="K3" s="4">
        <v>191</v>
      </c>
      <c r="L3" s="4">
        <v>0</v>
      </c>
      <c r="M3" s="4">
        <v>0</v>
      </c>
      <c r="N3" s="3"/>
      <c r="O3" s="3"/>
      <c r="P3" s="3"/>
      <c r="Q3" s="3"/>
      <c r="R3" s="4"/>
      <c r="S3" s="4"/>
    </row>
    <row r="4" spans="1:19" x14ac:dyDescent="0.25">
      <c r="A4" s="5" t="str">
        <f>"040201"</f>
        <v>040201</v>
      </c>
      <c r="B4" s="5" t="s">
        <v>14</v>
      </c>
      <c r="C4" s="5" t="s">
        <v>15</v>
      </c>
      <c r="D4" s="5" t="s">
        <v>16</v>
      </c>
      <c r="E4" s="5">
        <v>24935</v>
      </c>
      <c r="F4" s="5">
        <v>20470</v>
      </c>
      <c r="G4" s="5">
        <v>20272</v>
      </c>
      <c r="H4" s="5">
        <v>198</v>
      </c>
      <c r="I4" s="5">
        <v>1</v>
      </c>
      <c r="J4" s="5">
        <v>0</v>
      </c>
      <c r="K4" s="5">
        <v>56</v>
      </c>
      <c r="L4" s="5">
        <v>0</v>
      </c>
      <c r="M4" s="5">
        <v>0</v>
      </c>
      <c r="N4" s="5"/>
      <c r="O4" s="5"/>
      <c r="P4" s="5"/>
      <c r="Q4" s="5"/>
      <c r="R4" s="5"/>
      <c r="S4" s="5"/>
    </row>
    <row r="5" spans="1:19" x14ac:dyDescent="0.25">
      <c r="A5" s="5" t="str">
        <f>"040202"</f>
        <v>040202</v>
      </c>
      <c r="B5" s="5" t="s">
        <v>17</v>
      </c>
      <c r="C5" s="5" t="s">
        <v>15</v>
      </c>
      <c r="D5" s="5" t="s">
        <v>16</v>
      </c>
      <c r="E5" s="5">
        <v>6080</v>
      </c>
      <c r="F5" s="5">
        <v>4821</v>
      </c>
      <c r="G5" s="5">
        <v>4789</v>
      </c>
      <c r="H5" s="5">
        <v>32</v>
      </c>
      <c r="I5" s="5">
        <v>0</v>
      </c>
      <c r="J5" s="5">
        <v>0</v>
      </c>
      <c r="K5" s="5">
        <v>8</v>
      </c>
      <c r="L5" s="5">
        <v>0</v>
      </c>
      <c r="M5" s="5">
        <v>0</v>
      </c>
      <c r="N5" s="5"/>
      <c r="O5" s="5"/>
      <c r="P5" s="5"/>
      <c r="Q5" s="5"/>
      <c r="R5" s="5"/>
      <c r="S5" s="5"/>
    </row>
    <row r="6" spans="1:19" x14ac:dyDescent="0.25">
      <c r="A6" s="5" t="str">
        <f>"040203"</f>
        <v>040203</v>
      </c>
      <c r="B6" s="5" t="s">
        <v>18</v>
      </c>
      <c r="C6" s="5" t="s">
        <v>15</v>
      </c>
      <c r="D6" s="5" t="s">
        <v>16</v>
      </c>
      <c r="E6" s="5">
        <v>9239</v>
      </c>
      <c r="F6" s="5">
        <v>7025</v>
      </c>
      <c r="G6" s="5">
        <v>7005</v>
      </c>
      <c r="H6" s="5">
        <v>20</v>
      </c>
      <c r="I6" s="5">
        <v>0</v>
      </c>
      <c r="J6" s="5">
        <v>0</v>
      </c>
      <c r="K6" s="5">
        <v>27</v>
      </c>
      <c r="L6" s="5">
        <v>0</v>
      </c>
      <c r="M6" s="5">
        <v>0</v>
      </c>
      <c r="N6" s="5"/>
      <c r="O6" s="5"/>
      <c r="P6" s="5"/>
      <c r="Q6" s="5"/>
      <c r="R6" s="5"/>
      <c r="S6" s="5"/>
    </row>
    <row r="7" spans="1:19" x14ac:dyDescent="0.25">
      <c r="A7" s="5" t="str">
        <f>"040204"</f>
        <v>040204</v>
      </c>
      <c r="B7" s="5" t="s">
        <v>19</v>
      </c>
      <c r="C7" s="5" t="s">
        <v>15</v>
      </c>
      <c r="D7" s="5" t="s">
        <v>16</v>
      </c>
      <c r="E7" s="5">
        <v>3774</v>
      </c>
      <c r="F7" s="5">
        <v>2911</v>
      </c>
      <c r="G7" s="5">
        <v>2893</v>
      </c>
      <c r="H7" s="5">
        <v>18</v>
      </c>
      <c r="I7" s="5">
        <v>0</v>
      </c>
      <c r="J7" s="5">
        <v>0</v>
      </c>
      <c r="K7" s="5">
        <v>7</v>
      </c>
      <c r="L7" s="5">
        <v>0</v>
      </c>
      <c r="M7" s="5">
        <v>0</v>
      </c>
      <c r="N7" s="5"/>
      <c r="O7" s="5"/>
      <c r="P7" s="5"/>
      <c r="Q7" s="5"/>
      <c r="R7" s="5"/>
      <c r="S7" s="5"/>
    </row>
    <row r="8" spans="1:19" x14ac:dyDescent="0.25">
      <c r="A8" s="5" t="str">
        <f>"040205"</f>
        <v>040205</v>
      </c>
      <c r="B8" s="5" t="s">
        <v>20</v>
      </c>
      <c r="C8" s="5" t="s">
        <v>15</v>
      </c>
      <c r="D8" s="5" t="s">
        <v>16</v>
      </c>
      <c r="E8" s="5">
        <v>3741</v>
      </c>
      <c r="F8" s="5">
        <v>2946</v>
      </c>
      <c r="G8" s="5">
        <v>2897</v>
      </c>
      <c r="H8" s="5">
        <v>49</v>
      </c>
      <c r="I8" s="5">
        <v>0</v>
      </c>
      <c r="J8" s="5">
        <v>0</v>
      </c>
      <c r="K8" s="5">
        <v>7</v>
      </c>
      <c r="L8" s="5">
        <v>0</v>
      </c>
      <c r="M8" s="5">
        <v>0</v>
      </c>
      <c r="N8" s="5"/>
      <c r="O8" s="5"/>
      <c r="P8" s="5"/>
      <c r="Q8" s="5"/>
      <c r="R8" s="5"/>
      <c r="S8" s="5"/>
    </row>
    <row r="9" spans="1:19" x14ac:dyDescent="0.25">
      <c r="A9" s="5" t="str">
        <f>"040206"</f>
        <v>040206</v>
      </c>
      <c r="B9" s="5" t="s">
        <v>21</v>
      </c>
      <c r="C9" s="5" t="s">
        <v>15</v>
      </c>
      <c r="D9" s="5" t="s">
        <v>16</v>
      </c>
      <c r="E9" s="5">
        <v>4555</v>
      </c>
      <c r="F9" s="5">
        <v>3541</v>
      </c>
      <c r="G9" s="5">
        <v>3522</v>
      </c>
      <c r="H9" s="5">
        <v>19</v>
      </c>
      <c r="I9" s="5">
        <v>0</v>
      </c>
      <c r="J9" s="5">
        <v>0</v>
      </c>
      <c r="K9" s="5">
        <v>11</v>
      </c>
      <c r="L9" s="5">
        <v>0</v>
      </c>
      <c r="M9" s="5">
        <v>0</v>
      </c>
      <c r="N9" s="5"/>
      <c r="O9" s="5"/>
      <c r="P9" s="5"/>
      <c r="Q9" s="5"/>
      <c r="R9" s="5"/>
      <c r="S9" s="5"/>
    </row>
    <row r="10" spans="1:19" x14ac:dyDescent="0.25">
      <c r="A10" s="5" t="str">
        <f>"040207"</f>
        <v>040207</v>
      </c>
      <c r="B10" s="5" t="s">
        <v>22</v>
      </c>
      <c r="C10" s="5" t="s">
        <v>15</v>
      </c>
      <c r="D10" s="5" t="s">
        <v>16</v>
      </c>
      <c r="E10" s="5">
        <v>8335</v>
      </c>
      <c r="F10" s="5">
        <v>6723</v>
      </c>
      <c r="G10" s="5">
        <v>6685</v>
      </c>
      <c r="H10" s="5">
        <v>38</v>
      </c>
      <c r="I10" s="5">
        <v>0</v>
      </c>
      <c r="J10" s="5">
        <v>0</v>
      </c>
      <c r="K10" s="5">
        <v>27</v>
      </c>
      <c r="L10" s="5">
        <v>0</v>
      </c>
      <c r="M10" s="5">
        <v>0</v>
      </c>
      <c r="N10" s="5"/>
      <c r="O10" s="5"/>
      <c r="P10" s="5"/>
      <c r="Q10" s="5"/>
      <c r="R10" s="5"/>
      <c r="S10" s="5"/>
    </row>
    <row r="11" spans="1:19" x14ac:dyDescent="0.25">
      <c r="A11" s="5" t="str">
        <f>"040208"</f>
        <v>040208</v>
      </c>
      <c r="B11" s="5" t="s">
        <v>23</v>
      </c>
      <c r="C11" s="5" t="s">
        <v>15</v>
      </c>
      <c r="D11" s="5" t="s">
        <v>16</v>
      </c>
      <c r="E11" s="5">
        <v>3793</v>
      </c>
      <c r="F11" s="5">
        <v>3007</v>
      </c>
      <c r="G11" s="5">
        <v>2993</v>
      </c>
      <c r="H11" s="5">
        <v>14</v>
      </c>
      <c r="I11" s="5">
        <v>0</v>
      </c>
      <c r="J11" s="5">
        <v>0</v>
      </c>
      <c r="K11" s="5">
        <v>11</v>
      </c>
      <c r="L11" s="5">
        <v>0</v>
      </c>
      <c r="M11" s="5">
        <v>0</v>
      </c>
      <c r="N11" s="5"/>
      <c r="O11" s="5"/>
      <c r="P11" s="5"/>
      <c r="Q11" s="5"/>
      <c r="R11" s="5"/>
      <c r="S11" s="5"/>
    </row>
    <row r="12" spans="1:19" x14ac:dyDescent="0.25">
      <c r="A12" s="5" t="str">
        <f>"040209"</f>
        <v>040209</v>
      </c>
      <c r="B12" s="5" t="s">
        <v>24</v>
      </c>
      <c r="C12" s="5" t="s">
        <v>15</v>
      </c>
      <c r="D12" s="5" t="s">
        <v>16</v>
      </c>
      <c r="E12" s="5">
        <v>4991</v>
      </c>
      <c r="F12" s="5">
        <v>3943</v>
      </c>
      <c r="G12" s="5">
        <v>3917</v>
      </c>
      <c r="H12" s="5">
        <v>26</v>
      </c>
      <c r="I12" s="5">
        <v>0</v>
      </c>
      <c r="J12" s="5">
        <v>0</v>
      </c>
      <c r="K12" s="5">
        <v>26</v>
      </c>
      <c r="L12" s="5">
        <v>0</v>
      </c>
      <c r="M12" s="5">
        <v>0</v>
      </c>
      <c r="N12" s="5"/>
      <c r="O12" s="5"/>
      <c r="P12" s="5"/>
      <c r="Q12" s="5"/>
      <c r="R12" s="5"/>
      <c r="S12" s="5"/>
    </row>
    <row r="13" spans="1:19" x14ac:dyDescent="0.25">
      <c r="A13" s="5" t="str">
        <f>"040210"</f>
        <v>040210</v>
      </c>
      <c r="B13" s="5" t="s">
        <v>25</v>
      </c>
      <c r="C13" s="5" t="s">
        <v>15</v>
      </c>
      <c r="D13" s="5" t="s">
        <v>16</v>
      </c>
      <c r="E13" s="5">
        <v>4918</v>
      </c>
      <c r="F13" s="5">
        <v>3872</v>
      </c>
      <c r="G13" s="5">
        <v>3804</v>
      </c>
      <c r="H13" s="5">
        <v>68</v>
      </c>
      <c r="I13" s="5">
        <v>0</v>
      </c>
      <c r="J13" s="5">
        <v>0</v>
      </c>
      <c r="K13" s="5">
        <v>11</v>
      </c>
      <c r="L13" s="5">
        <v>0</v>
      </c>
      <c r="M13" s="5">
        <v>0</v>
      </c>
      <c r="N13" s="5"/>
      <c r="O13" s="5"/>
      <c r="P13" s="5"/>
      <c r="Q13" s="5"/>
      <c r="R13" s="5"/>
      <c r="S13" s="5"/>
    </row>
    <row r="14" spans="1:19" x14ac:dyDescent="0.25">
      <c r="A14" s="3" t="s">
        <v>26</v>
      </c>
      <c r="B14" s="3"/>
      <c r="C14" s="3"/>
      <c r="D14" s="3"/>
      <c r="E14" s="4">
        <v>46148</v>
      </c>
      <c r="F14" s="4">
        <v>37531</v>
      </c>
      <c r="G14" s="4">
        <v>37045</v>
      </c>
      <c r="H14" s="4">
        <v>483</v>
      </c>
      <c r="I14" s="4">
        <v>1</v>
      </c>
      <c r="J14" s="4">
        <v>0</v>
      </c>
      <c r="K14" s="4">
        <v>281</v>
      </c>
      <c r="L14" s="4">
        <v>0</v>
      </c>
      <c r="M14" s="4">
        <v>0</v>
      </c>
      <c r="N14" s="3"/>
      <c r="O14" s="3"/>
      <c r="P14" s="3"/>
      <c r="Q14" s="3"/>
      <c r="R14" s="4"/>
      <c r="S14" s="4"/>
    </row>
    <row r="15" spans="1:19" x14ac:dyDescent="0.25">
      <c r="A15" s="5" t="str">
        <f>"040401"</f>
        <v>040401</v>
      </c>
      <c r="B15" s="5" t="s">
        <v>27</v>
      </c>
      <c r="C15" s="5" t="s">
        <v>28</v>
      </c>
      <c r="D15" s="5" t="s">
        <v>16</v>
      </c>
      <c r="E15" s="5">
        <v>15612</v>
      </c>
      <c r="F15" s="5">
        <v>13160</v>
      </c>
      <c r="G15" s="5">
        <v>12920</v>
      </c>
      <c r="H15" s="5">
        <v>240</v>
      </c>
      <c r="I15" s="5">
        <v>1</v>
      </c>
      <c r="J15" s="5">
        <v>0</v>
      </c>
      <c r="K15" s="5">
        <v>141</v>
      </c>
      <c r="L15" s="5">
        <v>0</v>
      </c>
      <c r="M15" s="5">
        <v>0</v>
      </c>
      <c r="N15" s="5"/>
      <c r="O15" s="5"/>
      <c r="P15" s="5"/>
      <c r="Q15" s="5"/>
      <c r="R15" s="5"/>
      <c r="S15" s="5"/>
    </row>
    <row r="16" spans="1:19" x14ac:dyDescent="0.25">
      <c r="A16" s="5" t="str">
        <f>"040402"</f>
        <v>040402</v>
      </c>
      <c r="B16" s="5" t="s">
        <v>29</v>
      </c>
      <c r="C16" s="5" t="s">
        <v>28</v>
      </c>
      <c r="D16" s="5" t="s">
        <v>16</v>
      </c>
      <c r="E16" s="5">
        <v>5988</v>
      </c>
      <c r="F16" s="5">
        <v>4711</v>
      </c>
      <c r="G16" s="5">
        <v>4689</v>
      </c>
      <c r="H16" s="5">
        <v>22</v>
      </c>
      <c r="I16" s="5">
        <v>0</v>
      </c>
      <c r="J16" s="5">
        <v>0</v>
      </c>
      <c r="K16" s="5">
        <v>12</v>
      </c>
      <c r="L16" s="5">
        <v>0</v>
      </c>
      <c r="M16" s="5">
        <v>0</v>
      </c>
      <c r="N16" s="5"/>
      <c r="O16" s="5"/>
      <c r="P16" s="5"/>
      <c r="Q16" s="5"/>
      <c r="R16" s="5"/>
      <c r="S16" s="5"/>
    </row>
    <row r="17" spans="1:19" x14ac:dyDescent="0.25">
      <c r="A17" s="5" t="str">
        <f>"040403"</f>
        <v>040403</v>
      </c>
      <c r="B17" s="5" t="s">
        <v>30</v>
      </c>
      <c r="C17" s="5" t="s">
        <v>28</v>
      </c>
      <c r="D17" s="5" t="s">
        <v>16</v>
      </c>
      <c r="E17" s="5">
        <v>4342</v>
      </c>
      <c r="F17" s="5">
        <v>3462</v>
      </c>
      <c r="G17" s="5">
        <v>3432</v>
      </c>
      <c r="H17" s="5">
        <v>30</v>
      </c>
      <c r="I17" s="5">
        <v>0</v>
      </c>
      <c r="J17" s="5">
        <v>0</v>
      </c>
      <c r="K17" s="5">
        <v>9</v>
      </c>
      <c r="L17" s="5">
        <v>0</v>
      </c>
      <c r="M17" s="5">
        <v>0</v>
      </c>
      <c r="N17" s="5"/>
      <c r="O17" s="5"/>
      <c r="P17" s="5"/>
      <c r="Q17" s="5"/>
      <c r="R17" s="5"/>
      <c r="S17" s="5"/>
    </row>
    <row r="18" spans="1:19" x14ac:dyDescent="0.25">
      <c r="A18" s="5" t="str">
        <f>"040404"</f>
        <v>040404</v>
      </c>
      <c r="B18" s="5" t="s">
        <v>31</v>
      </c>
      <c r="C18" s="5" t="s">
        <v>28</v>
      </c>
      <c r="D18" s="5" t="s">
        <v>16</v>
      </c>
      <c r="E18" s="5">
        <v>4722</v>
      </c>
      <c r="F18" s="5">
        <v>3797</v>
      </c>
      <c r="G18" s="5">
        <v>3728</v>
      </c>
      <c r="H18" s="5">
        <v>69</v>
      </c>
      <c r="I18" s="5">
        <v>0</v>
      </c>
      <c r="J18" s="5">
        <v>0</v>
      </c>
      <c r="K18" s="5">
        <v>79</v>
      </c>
      <c r="L18" s="5">
        <v>0</v>
      </c>
      <c r="M18" s="5">
        <v>0</v>
      </c>
      <c r="N18" s="5"/>
      <c r="O18" s="5"/>
      <c r="P18" s="5"/>
      <c r="Q18" s="5"/>
      <c r="R18" s="5"/>
      <c r="S18" s="5"/>
    </row>
    <row r="19" spans="1:19" x14ac:dyDescent="0.25">
      <c r="A19" s="5" t="str">
        <f>"040405"</f>
        <v>040405</v>
      </c>
      <c r="B19" s="5" t="s">
        <v>32</v>
      </c>
      <c r="C19" s="5" t="s">
        <v>28</v>
      </c>
      <c r="D19" s="5" t="s">
        <v>16</v>
      </c>
      <c r="E19" s="5">
        <v>3972</v>
      </c>
      <c r="F19" s="5">
        <v>3193</v>
      </c>
      <c r="G19" s="5">
        <v>3169</v>
      </c>
      <c r="H19" s="5">
        <v>24</v>
      </c>
      <c r="I19" s="5">
        <v>0</v>
      </c>
      <c r="J19" s="5">
        <v>0</v>
      </c>
      <c r="K19" s="5">
        <v>10</v>
      </c>
      <c r="L19" s="5">
        <v>0</v>
      </c>
      <c r="M19" s="5">
        <v>0</v>
      </c>
      <c r="N19" s="5"/>
      <c r="O19" s="5"/>
      <c r="P19" s="5"/>
      <c r="Q19" s="5"/>
      <c r="R19" s="5"/>
      <c r="S19" s="5"/>
    </row>
    <row r="20" spans="1:19" x14ac:dyDescent="0.25">
      <c r="A20" s="5" t="str">
        <f>"040406"</f>
        <v>040406</v>
      </c>
      <c r="B20" s="5" t="s">
        <v>33</v>
      </c>
      <c r="C20" s="5" t="s">
        <v>28</v>
      </c>
      <c r="D20" s="5" t="s">
        <v>16</v>
      </c>
      <c r="E20" s="5">
        <v>5099</v>
      </c>
      <c r="F20" s="5">
        <v>4041</v>
      </c>
      <c r="G20" s="5">
        <v>3995</v>
      </c>
      <c r="H20" s="5">
        <v>45</v>
      </c>
      <c r="I20" s="5">
        <v>0</v>
      </c>
      <c r="J20" s="5">
        <v>0</v>
      </c>
      <c r="K20" s="5">
        <v>13</v>
      </c>
      <c r="L20" s="5">
        <v>0</v>
      </c>
      <c r="M20" s="5">
        <v>0</v>
      </c>
      <c r="N20" s="5"/>
      <c r="O20" s="5"/>
      <c r="P20" s="5"/>
      <c r="Q20" s="5"/>
      <c r="R20" s="5"/>
      <c r="S20" s="5"/>
    </row>
    <row r="21" spans="1:19" x14ac:dyDescent="0.25">
      <c r="A21" s="5" t="str">
        <f>"040407"</f>
        <v>040407</v>
      </c>
      <c r="B21" s="5" t="s">
        <v>34</v>
      </c>
      <c r="C21" s="5" t="s">
        <v>28</v>
      </c>
      <c r="D21" s="5" t="s">
        <v>16</v>
      </c>
      <c r="E21" s="5">
        <v>6413</v>
      </c>
      <c r="F21" s="5">
        <v>5167</v>
      </c>
      <c r="G21" s="5">
        <v>5112</v>
      </c>
      <c r="H21" s="5">
        <v>53</v>
      </c>
      <c r="I21" s="5">
        <v>0</v>
      </c>
      <c r="J21" s="5">
        <v>0</v>
      </c>
      <c r="K21" s="5">
        <v>17</v>
      </c>
      <c r="L21" s="5">
        <v>0</v>
      </c>
      <c r="M21" s="5">
        <v>0</v>
      </c>
      <c r="N21" s="5"/>
      <c r="O21" s="5"/>
      <c r="P21" s="5"/>
      <c r="Q21" s="5"/>
      <c r="R21" s="5"/>
      <c r="S21" s="5"/>
    </row>
    <row r="22" spans="1:19" x14ac:dyDescent="0.25">
      <c r="A22" s="3" t="s">
        <v>35</v>
      </c>
      <c r="B22" s="3"/>
      <c r="C22" s="3"/>
      <c r="D22" s="3"/>
      <c r="E22" s="4">
        <v>42389</v>
      </c>
      <c r="F22" s="4">
        <v>34286</v>
      </c>
      <c r="G22" s="4">
        <v>33892</v>
      </c>
      <c r="H22" s="4">
        <v>394</v>
      </c>
      <c r="I22" s="4">
        <v>0</v>
      </c>
      <c r="J22" s="4">
        <v>0</v>
      </c>
      <c r="K22" s="4">
        <v>139</v>
      </c>
      <c r="L22" s="4">
        <v>0</v>
      </c>
      <c r="M22" s="4">
        <v>0</v>
      </c>
      <c r="N22" s="3"/>
      <c r="O22" s="3"/>
      <c r="P22" s="3"/>
      <c r="Q22" s="3"/>
      <c r="R22" s="4"/>
      <c r="S22" s="4"/>
    </row>
    <row r="23" spans="1:19" x14ac:dyDescent="0.25">
      <c r="A23" s="5" t="str">
        <f>"040501"</f>
        <v>040501</v>
      </c>
      <c r="B23" s="5" t="s">
        <v>36</v>
      </c>
      <c r="C23" s="5" t="s">
        <v>37</v>
      </c>
      <c r="D23" s="5" t="s">
        <v>16</v>
      </c>
      <c r="E23" s="5">
        <v>10679</v>
      </c>
      <c r="F23" s="5">
        <v>8879</v>
      </c>
      <c r="G23" s="5">
        <v>8757</v>
      </c>
      <c r="H23" s="5">
        <v>122</v>
      </c>
      <c r="I23" s="5">
        <v>0</v>
      </c>
      <c r="J23" s="5">
        <v>0</v>
      </c>
      <c r="K23" s="5">
        <v>40</v>
      </c>
      <c r="L23" s="5">
        <v>0</v>
      </c>
      <c r="M23" s="5">
        <v>0</v>
      </c>
      <c r="N23" s="5"/>
      <c r="O23" s="5"/>
      <c r="P23" s="5"/>
      <c r="Q23" s="5"/>
      <c r="R23" s="5"/>
      <c r="S23" s="5"/>
    </row>
    <row r="24" spans="1:19" x14ac:dyDescent="0.25">
      <c r="A24" s="5" t="str">
        <f>"040502"</f>
        <v>040502</v>
      </c>
      <c r="B24" s="5" t="s">
        <v>38</v>
      </c>
      <c r="C24" s="5" t="s">
        <v>37</v>
      </c>
      <c r="D24" s="5" t="s">
        <v>16</v>
      </c>
      <c r="E24" s="5">
        <v>3904</v>
      </c>
      <c r="F24" s="5">
        <v>3152</v>
      </c>
      <c r="G24" s="5">
        <v>3128</v>
      </c>
      <c r="H24" s="5">
        <v>24</v>
      </c>
      <c r="I24" s="5">
        <v>0</v>
      </c>
      <c r="J24" s="5">
        <v>0</v>
      </c>
      <c r="K24" s="5">
        <v>15</v>
      </c>
      <c r="L24" s="5">
        <v>0</v>
      </c>
      <c r="M24" s="5">
        <v>0</v>
      </c>
      <c r="N24" s="5"/>
      <c r="O24" s="5"/>
      <c r="P24" s="5"/>
      <c r="Q24" s="5"/>
      <c r="R24" s="5"/>
      <c r="S24" s="5"/>
    </row>
    <row r="25" spans="1:19" x14ac:dyDescent="0.25">
      <c r="A25" s="5" t="str">
        <f>"040503"</f>
        <v>040503</v>
      </c>
      <c r="B25" s="5" t="s">
        <v>39</v>
      </c>
      <c r="C25" s="5" t="s">
        <v>37</v>
      </c>
      <c r="D25" s="5" t="s">
        <v>16</v>
      </c>
      <c r="E25" s="5">
        <v>8865</v>
      </c>
      <c r="F25" s="5">
        <v>7041</v>
      </c>
      <c r="G25" s="5">
        <v>6956</v>
      </c>
      <c r="H25" s="5">
        <v>85</v>
      </c>
      <c r="I25" s="5">
        <v>0</v>
      </c>
      <c r="J25" s="5">
        <v>0</v>
      </c>
      <c r="K25" s="5">
        <v>24</v>
      </c>
      <c r="L25" s="5">
        <v>0</v>
      </c>
      <c r="M25" s="5">
        <v>0</v>
      </c>
      <c r="N25" s="5"/>
      <c r="O25" s="5"/>
      <c r="P25" s="5"/>
      <c r="Q25" s="5"/>
      <c r="R25" s="5"/>
      <c r="S25" s="5"/>
    </row>
    <row r="26" spans="1:19" x14ac:dyDescent="0.25">
      <c r="A26" s="5" t="str">
        <f>"040504"</f>
        <v>040504</v>
      </c>
      <c r="B26" s="5" t="s">
        <v>40</v>
      </c>
      <c r="C26" s="5" t="s">
        <v>37</v>
      </c>
      <c r="D26" s="5" t="s">
        <v>16</v>
      </c>
      <c r="E26" s="5">
        <v>10900</v>
      </c>
      <c r="F26" s="5">
        <v>8787</v>
      </c>
      <c r="G26" s="5">
        <v>8696</v>
      </c>
      <c r="H26" s="5">
        <v>91</v>
      </c>
      <c r="I26" s="5">
        <v>0</v>
      </c>
      <c r="J26" s="5">
        <v>0</v>
      </c>
      <c r="K26" s="5">
        <v>41</v>
      </c>
      <c r="L26" s="5">
        <v>0</v>
      </c>
      <c r="M26" s="5">
        <v>0</v>
      </c>
      <c r="N26" s="5"/>
      <c r="O26" s="5"/>
      <c r="P26" s="5"/>
      <c r="Q26" s="5"/>
      <c r="R26" s="5"/>
      <c r="S26" s="5"/>
    </row>
    <row r="27" spans="1:19" x14ac:dyDescent="0.25">
      <c r="A27" s="5" t="str">
        <f>"040505"</f>
        <v>040505</v>
      </c>
      <c r="B27" s="5" t="s">
        <v>41</v>
      </c>
      <c r="C27" s="5" t="s">
        <v>37</v>
      </c>
      <c r="D27" s="5" t="s">
        <v>16</v>
      </c>
      <c r="E27" s="5">
        <v>3853</v>
      </c>
      <c r="F27" s="5">
        <v>3067</v>
      </c>
      <c r="G27" s="5">
        <v>3027</v>
      </c>
      <c r="H27" s="5">
        <v>40</v>
      </c>
      <c r="I27" s="5">
        <v>0</v>
      </c>
      <c r="J27" s="5">
        <v>0</v>
      </c>
      <c r="K27" s="5">
        <v>7</v>
      </c>
      <c r="L27" s="5">
        <v>0</v>
      </c>
      <c r="M27" s="5">
        <v>0</v>
      </c>
      <c r="N27" s="5"/>
      <c r="O27" s="5"/>
      <c r="P27" s="5"/>
      <c r="Q27" s="5"/>
      <c r="R27" s="5"/>
      <c r="S27" s="5"/>
    </row>
    <row r="28" spans="1:19" x14ac:dyDescent="0.25">
      <c r="A28" s="5" t="str">
        <f>"040506"</f>
        <v>040506</v>
      </c>
      <c r="B28" s="5" t="s">
        <v>42</v>
      </c>
      <c r="C28" s="5" t="s">
        <v>37</v>
      </c>
      <c r="D28" s="5" t="s">
        <v>16</v>
      </c>
      <c r="E28" s="5">
        <v>4188</v>
      </c>
      <c r="F28" s="5">
        <v>3360</v>
      </c>
      <c r="G28" s="5">
        <v>3328</v>
      </c>
      <c r="H28" s="5">
        <v>32</v>
      </c>
      <c r="I28" s="5">
        <v>0</v>
      </c>
      <c r="J28" s="5">
        <v>0</v>
      </c>
      <c r="K28" s="5">
        <v>12</v>
      </c>
      <c r="L28" s="5">
        <v>0</v>
      </c>
      <c r="M28" s="5">
        <v>0</v>
      </c>
      <c r="N28" s="5"/>
      <c r="O28" s="5"/>
      <c r="P28" s="5"/>
      <c r="Q28" s="5"/>
      <c r="R28" s="5"/>
      <c r="S28" s="5"/>
    </row>
    <row r="29" spans="1:19" x14ac:dyDescent="0.25">
      <c r="A29" s="3" t="s">
        <v>43</v>
      </c>
      <c r="B29" s="3"/>
      <c r="C29" s="3"/>
      <c r="D29" s="3"/>
      <c r="E29" s="4">
        <v>38596</v>
      </c>
      <c r="F29" s="4">
        <v>30708</v>
      </c>
      <c r="G29" s="4">
        <v>30450</v>
      </c>
      <c r="H29" s="4">
        <v>258</v>
      </c>
      <c r="I29" s="4">
        <v>1</v>
      </c>
      <c r="J29" s="4">
        <v>0</v>
      </c>
      <c r="K29" s="4">
        <v>90</v>
      </c>
      <c r="L29" s="4">
        <v>0</v>
      </c>
      <c r="M29" s="4">
        <v>0</v>
      </c>
      <c r="N29" s="3"/>
      <c r="O29" s="3"/>
      <c r="P29" s="3"/>
      <c r="Q29" s="3"/>
      <c r="R29" s="4"/>
      <c r="S29" s="4"/>
    </row>
    <row r="30" spans="1:19" x14ac:dyDescent="0.25">
      <c r="A30" s="5" t="str">
        <f>"040601"</f>
        <v>040601</v>
      </c>
      <c r="B30" s="5" t="s">
        <v>44</v>
      </c>
      <c r="C30" s="5" t="s">
        <v>45</v>
      </c>
      <c r="D30" s="5" t="s">
        <v>16</v>
      </c>
      <c r="E30" s="5">
        <v>13387</v>
      </c>
      <c r="F30" s="5">
        <v>10517</v>
      </c>
      <c r="G30" s="5">
        <v>10425</v>
      </c>
      <c r="H30" s="5">
        <v>92</v>
      </c>
      <c r="I30" s="5">
        <v>1</v>
      </c>
      <c r="J30" s="5">
        <v>0</v>
      </c>
      <c r="K30" s="5">
        <v>35</v>
      </c>
      <c r="L30" s="5">
        <v>0</v>
      </c>
      <c r="M30" s="5">
        <v>0</v>
      </c>
      <c r="N30" s="5"/>
      <c r="O30" s="5"/>
      <c r="P30" s="5"/>
      <c r="Q30" s="5"/>
      <c r="R30" s="5"/>
      <c r="S30" s="5"/>
    </row>
    <row r="31" spans="1:19" x14ac:dyDescent="0.25">
      <c r="A31" s="5" t="str">
        <f>"040602"</f>
        <v>040602</v>
      </c>
      <c r="B31" s="5" t="s">
        <v>46</v>
      </c>
      <c r="C31" s="5" t="s">
        <v>45</v>
      </c>
      <c r="D31" s="5" t="s">
        <v>16</v>
      </c>
      <c r="E31" s="5">
        <v>6072</v>
      </c>
      <c r="F31" s="5">
        <v>4879</v>
      </c>
      <c r="G31" s="5">
        <v>4837</v>
      </c>
      <c r="H31" s="5">
        <v>42</v>
      </c>
      <c r="I31" s="5">
        <v>0</v>
      </c>
      <c r="J31" s="5">
        <v>0</v>
      </c>
      <c r="K31" s="5">
        <v>13</v>
      </c>
      <c r="L31" s="5">
        <v>0</v>
      </c>
      <c r="M31" s="5">
        <v>0</v>
      </c>
      <c r="N31" s="5"/>
      <c r="O31" s="5"/>
      <c r="P31" s="5"/>
      <c r="Q31" s="5"/>
      <c r="R31" s="5"/>
      <c r="S31" s="5"/>
    </row>
    <row r="32" spans="1:19" x14ac:dyDescent="0.25">
      <c r="A32" s="5" t="str">
        <f>"040603"</f>
        <v>040603</v>
      </c>
      <c r="B32" s="5" t="s">
        <v>47</v>
      </c>
      <c r="C32" s="5" t="s">
        <v>45</v>
      </c>
      <c r="D32" s="5" t="s">
        <v>16</v>
      </c>
      <c r="E32" s="5">
        <v>7016</v>
      </c>
      <c r="F32" s="5">
        <v>5625</v>
      </c>
      <c r="G32" s="5">
        <v>5572</v>
      </c>
      <c r="H32" s="5">
        <v>53</v>
      </c>
      <c r="I32" s="5">
        <v>0</v>
      </c>
      <c r="J32" s="5">
        <v>0</v>
      </c>
      <c r="K32" s="5">
        <v>16</v>
      </c>
      <c r="L32" s="5">
        <v>0</v>
      </c>
      <c r="M32" s="5">
        <v>0</v>
      </c>
      <c r="N32" s="5"/>
      <c r="O32" s="5"/>
      <c r="P32" s="5"/>
      <c r="Q32" s="5"/>
      <c r="R32" s="5"/>
      <c r="S32" s="5"/>
    </row>
    <row r="33" spans="1:19" x14ac:dyDescent="0.25">
      <c r="A33" s="5" t="str">
        <f>"040604"</f>
        <v>040604</v>
      </c>
      <c r="B33" s="5" t="s">
        <v>48</v>
      </c>
      <c r="C33" s="5" t="s">
        <v>45</v>
      </c>
      <c r="D33" s="5" t="s">
        <v>16</v>
      </c>
      <c r="E33" s="5">
        <v>4278</v>
      </c>
      <c r="F33" s="5">
        <v>3455</v>
      </c>
      <c r="G33" s="5">
        <v>3422</v>
      </c>
      <c r="H33" s="5">
        <v>33</v>
      </c>
      <c r="I33" s="5">
        <v>0</v>
      </c>
      <c r="J33" s="5">
        <v>0</v>
      </c>
      <c r="K33" s="5">
        <v>7</v>
      </c>
      <c r="L33" s="5">
        <v>0</v>
      </c>
      <c r="M33" s="5">
        <v>0</v>
      </c>
      <c r="N33" s="5"/>
      <c r="O33" s="5"/>
      <c r="P33" s="5"/>
      <c r="Q33" s="5"/>
      <c r="R33" s="5"/>
      <c r="S33" s="5"/>
    </row>
    <row r="34" spans="1:19" x14ac:dyDescent="0.25">
      <c r="A34" s="5" t="str">
        <f>"040605"</f>
        <v>040605</v>
      </c>
      <c r="B34" s="5" t="s">
        <v>49</v>
      </c>
      <c r="C34" s="5" t="s">
        <v>45</v>
      </c>
      <c r="D34" s="5" t="s">
        <v>16</v>
      </c>
      <c r="E34" s="5">
        <v>3962</v>
      </c>
      <c r="F34" s="5">
        <v>3120</v>
      </c>
      <c r="G34" s="5">
        <v>3098</v>
      </c>
      <c r="H34" s="5">
        <v>22</v>
      </c>
      <c r="I34" s="5">
        <v>0</v>
      </c>
      <c r="J34" s="5">
        <v>0</v>
      </c>
      <c r="K34" s="5">
        <v>9</v>
      </c>
      <c r="L34" s="5">
        <v>0</v>
      </c>
      <c r="M34" s="5">
        <v>0</v>
      </c>
      <c r="N34" s="5"/>
      <c r="O34" s="5"/>
      <c r="P34" s="5"/>
      <c r="Q34" s="5"/>
      <c r="R34" s="5"/>
      <c r="S34" s="5"/>
    </row>
    <row r="35" spans="1:19" x14ac:dyDescent="0.25">
      <c r="A35" s="5" t="str">
        <f>"040606"</f>
        <v>040606</v>
      </c>
      <c r="B35" s="5" t="s">
        <v>50</v>
      </c>
      <c r="C35" s="5" t="s">
        <v>45</v>
      </c>
      <c r="D35" s="5" t="s">
        <v>16</v>
      </c>
      <c r="E35" s="5">
        <v>3881</v>
      </c>
      <c r="F35" s="5">
        <v>3112</v>
      </c>
      <c r="G35" s="5">
        <v>3096</v>
      </c>
      <c r="H35" s="5">
        <v>16</v>
      </c>
      <c r="I35" s="5">
        <v>0</v>
      </c>
      <c r="J35" s="5">
        <v>0</v>
      </c>
      <c r="K35" s="5">
        <v>10</v>
      </c>
      <c r="L35" s="5">
        <v>0</v>
      </c>
      <c r="M35" s="5">
        <v>0</v>
      </c>
      <c r="N35" s="5"/>
      <c r="O35" s="5"/>
      <c r="P35" s="5"/>
      <c r="Q35" s="5"/>
      <c r="R35" s="5"/>
      <c r="S35" s="5"/>
    </row>
    <row r="36" spans="1:19" x14ac:dyDescent="0.25">
      <c r="A36" s="3" t="s">
        <v>51</v>
      </c>
      <c r="B36" s="3"/>
      <c r="C36" s="3"/>
      <c r="D36" s="3"/>
      <c r="E36" s="4">
        <v>109117</v>
      </c>
      <c r="F36" s="4">
        <v>85819</v>
      </c>
      <c r="G36" s="4">
        <v>84799</v>
      </c>
      <c r="H36" s="4">
        <v>1016</v>
      </c>
      <c r="I36" s="4">
        <v>4</v>
      </c>
      <c r="J36" s="4">
        <v>0</v>
      </c>
      <c r="K36" s="4">
        <v>274</v>
      </c>
      <c r="L36" s="4">
        <v>0</v>
      </c>
      <c r="M36" s="4">
        <v>0</v>
      </c>
      <c r="N36" s="3"/>
      <c r="O36" s="3"/>
      <c r="P36" s="3"/>
      <c r="Q36" s="3"/>
      <c r="R36" s="4"/>
      <c r="S36" s="4"/>
    </row>
    <row r="37" spans="1:19" x14ac:dyDescent="0.25">
      <c r="A37" s="5" t="str">
        <f>"041501"</f>
        <v>041501</v>
      </c>
      <c r="B37" s="5" t="s">
        <v>52</v>
      </c>
      <c r="C37" s="5" t="s">
        <v>53</v>
      </c>
      <c r="D37" s="5" t="s">
        <v>16</v>
      </c>
      <c r="E37" s="5">
        <v>12316</v>
      </c>
      <c r="F37" s="5">
        <v>10165</v>
      </c>
      <c r="G37" s="5">
        <v>10086</v>
      </c>
      <c r="H37" s="5">
        <v>79</v>
      </c>
      <c r="I37" s="5">
        <v>0</v>
      </c>
      <c r="J37" s="5">
        <v>0</v>
      </c>
      <c r="K37" s="5">
        <v>30</v>
      </c>
      <c r="L37" s="5">
        <v>0</v>
      </c>
      <c r="M37" s="5">
        <v>0</v>
      </c>
      <c r="N37" s="5"/>
      <c r="O37" s="5"/>
      <c r="P37" s="5"/>
      <c r="Q37" s="5"/>
      <c r="R37" s="5"/>
      <c r="S37" s="5"/>
    </row>
    <row r="38" spans="1:19" x14ac:dyDescent="0.25">
      <c r="A38" s="5" t="str">
        <f>"041502"</f>
        <v>041502</v>
      </c>
      <c r="B38" s="5" t="s">
        <v>54</v>
      </c>
      <c r="C38" s="5" t="s">
        <v>53</v>
      </c>
      <c r="D38" s="5" t="s">
        <v>16</v>
      </c>
      <c r="E38" s="5">
        <v>9292</v>
      </c>
      <c r="F38" s="5">
        <v>7479</v>
      </c>
      <c r="G38" s="5">
        <v>7371</v>
      </c>
      <c r="H38" s="5">
        <v>108</v>
      </c>
      <c r="I38" s="5">
        <v>0</v>
      </c>
      <c r="J38" s="5">
        <v>0</v>
      </c>
      <c r="K38" s="5">
        <v>28</v>
      </c>
      <c r="L38" s="5">
        <v>0</v>
      </c>
      <c r="M38" s="5">
        <v>0</v>
      </c>
      <c r="N38" s="5"/>
      <c r="O38" s="5"/>
      <c r="P38" s="5"/>
      <c r="Q38" s="5"/>
      <c r="R38" s="5"/>
      <c r="S38" s="5"/>
    </row>
    <row r="39" spans="1:19" x14ac:dyDescent="0.25">
      <c r="A39" s="5" t="str">
        <f>"041503"</f>
        <v>041503</v>
      </c>
      <c r="B39" s="5" t="s">
        <v>55</v>
      </c>
      <c r="C39" s="5" t="s">
        <v>53</v>
      </c>
      <c r="D39" s="5" t="s">
        <v>16</v>
      </c>
      <c r="E39" s="5">
        <v>8692</v>
      </c>
      <c r="F39" s="5">
        <v>6860</v>
      </c>
      <c r="G39" s="5">
        <v>6738</v>
      </c>
      <c r="H39" s="5">
        <v>122</v>
      </c>
      <c r="I39" s="5">
        <v>0</v>
      </c>
      <c r="J39" s="5">
        <v>0</v>
      </c>
      <c r="K39" s="5">
        <v>29</v>
      </c>
      <c r="L39" s="5">
        <v>0</v>
      </c>
      <c r="M39" s="5">
        <v>0</v>
      </c>
      <c r="N39" s="5"/>
      <c r="O39" s="5"/>
      <c r="P39" s="5"/>
      <c r="Q39" s="5"/>
      <c r="R39" s="5"/>
      <c r="S39" s="5"/>
    </row>
    <row r="40" spans="1:19" x14ac:dyDescent="0.25">
      <c r="A40" s="5" t="str">
        <f>"041504"</f>
        <v>041504</v>
      </c>
      <c r="B40" s="5" t="s">
        <v>56</v>
      </c>
      <c r="C40" s="5" t="s">
        <v>53</v>
      </c>
      <c r="D40" s="5" t="s">
        <v>16</v>
      </c>
      <c r="E40" s="5">
        <v>19953</v>
      </c>
      <c r="F40" s="5">
        <v>15880</v>
      </c>
      <c r="G40" s="5">
        <v>15745</v>
      </c>
      <c r="H40" s="5">
        <v>135</v>
      </c>
      <c r="I40" s="5">
        <v>0</v>
      </c>
      <c r="J40" s="5">
        <v>0</v>
      </c>
      <c r="K40" s="5">
        <v>40</v>
      </c>
      <c r="L40" s="5">
        <v>0</v>
      </c>
      <c r="M40" s="5">
        <v>0</v>
      </c>
      <c r="N40" s="5"/>
      <c r="O40" s="5"/>
      <c r="P40" s="5"/>
      <c r="Q40" s="5"/>
      <c r="R40" s="5"/>
      <c r="S40" s="5"/>
    </row>
    <row r="41" spans="1:19" x14ac:dyDescent="0.25">
      <c r="A41" s="5" t="str">
        <f>"041505"</f>
        <v>041505</v>
      </c>
      <c r="B41" s="5" t="s">
        <v>57</v>
      </c>
      <c r="C41" s="5" t="s">
        <v>53</v>
      </c>
      <c r="D41" s="5" t="s">
        <v>16</v>
      </c>
      <c r="E41" s="5">
        <v>8051</v>
      </c>
      <c r="F41" s="5">
        <v>6162</v>
      </c>
      <c r="G41" s="5">
        <v>6084</v>
      </c>
      <c r="H41" s="5">
        <v>78</v>
      </c>
      <c r="I41" s="5">
        <v>0</v>
      </c>
      <c r="J41" s="5">
        <v>0</v>
      </c>
      <c r="K41" s="5">
        <v>35</v>
      </c>
      <c r="L41" s="5">
        <v>0</v>
      </c>
      <c r="M41" s="5">
        <v>0</v>
      </c>
      <c r="N41" s="5"/>
      <c r="O41" s="5"/>
      <c r="P41" s="5"/>
      <c r="Q41" s="5"/>
      <c r="R41" s="5"/>
      <c r="S41" s="5"/>
    </row>
    <row r="42" spans="1:19" x14ac:dyDescent="0.25">
      <c r="A42" s="5" t="str">
        <f>"041506"</f>
        <v>041506</v>
      </c>
      <c r="B42" s="5" t="s">
        <v>58</v>
      </c>
      <c r="C42" s="5" t="s">
        <v>53</v>
      </c>
      <c r="D42" s="5" t="s">
        <v>16</v>
      </c>
      <c r="E42" s="5">
        <v>10559</v>
      </c>
      <c r="F42" s="5">
        <v>8283</v>
      </c>
      <c r="G42" s="5">
        <v>8193</v>
      </c>
      <c r="H42" s="5">
        <v>90</v>
      </c>
      <c r="I42" s="5">
        <v>0</v>
      </c>
      <c r="J42" s="5">
        <v>0</v>
      </c>
      <c r="K42" s="5">
        <v>20</v>
      </c>
      <c r="L42" s="5">
        <v>0</v>
      </c>
      <c r="M42" s="5">
        <v>0</v>
      </c>
      <c r="N42" s="5"/>
      <c r="O42" s="5"/>
      <c r="P42" s="5"/>
      <c r="Q42" s="5"/>
      <c r="R42" s="5"/>
      <c r="S42" s="5"/>
    </row>
    <row r="43" spans="1:19" x14ac:dyDescent="0.25">
      <c r="A43" s="5" t="str">
        <f>"041507"</f>
        <v>041507</v>
      </c>
      <c r="B43" s="5" t="s">
        <v>59</v>
      </c>
      <c r="C43" s="5" t="s">
        <v>53</v>
      </c>
      <c r="D43" s="5" t="s">
        <v>16</v>
      </c>
      <c r="E43" s="5">
        <v>19680</v>
      </c>
      <c r="F43" s="5">
        <v>14948</v>
      </c>
      <c r="G43" s="5">
        <v>14759</v>
      </c>
      <c r="H43" s="5">
        <v>189</v>
      </c>
      <c r="I43" s="5">
        <v>1</v>
      </c>
      <c r="J43" s="5">
        <v>0</v>
      </c>
      <c r="K43" s="5">
        <v>46</v>
      </c>
      <c r="L43" s="5">
        <v>0</v>
      </c>
      <c r="M43" s="5">
        <v>0</v>
      </c>
      <c r="N43" s="5"/>
      <c r="O43" s="5"/>
      <c r="P43" s="5"/>
      <c r="Q43" s="5"/>
      <c r="R43" s="5"/>
      <c r="S43" s="5"/>
    </row>
    <row r="44" spans="1:19" x14ac:dyDescent="0.25">
      <c r="A44" s="5" t="str">
        <f>"041508"</f>
        <v>041508</v>
      </c>
      <c r="B44" s="5" t="s">
        <v>60</v>
      </c>
      <c r="C44" s="5" t="s">
        <v>53</v>
      </c>
      <c r="D44" s="5" t="s">
        <v>16</v>
      </c>
      <c r="E44" s="5">
        <v>5186</v>
      </c>
      <c r="F44" s="5">
        <v>4087</v>
      </c>
      <c r="G44" s="5">
        <v>4010</v>
      </c>
      <c r="H44" s="5">
        <v>77</v>
      </c>
      <c r="I44" s="5">
        <v>2</v>
      </c>
      <c r="J44" s="5">
        <v>0</v>
      </c>
      <c r="K44" s="5">
        <v>9</v>
      </c>
      <c r="L44" s="5">
        <v>0</v>
      </c>
      <c r="M44" s="5">
        <v>0</v>
      </c>
      <c r="N44" s="5"/>
      <c r="O44" s="5"/>
      <c r="P44" s="5"/>
      <c r="Q44" s="5"/>
      <c r="R44" s="5"/>
      <c r="S44" s="5"/>
    </row>
    <row r="45" spans="1:19" x14ac:dyDescent="0.25">
      <c r="A45" s="5" t="str">
        <f>"041509"</f>
        <v>041509</v>
      </c>
      <c r="B45" s="5" t="s">
        <v>61</v>
      </c>
      <c r="C45" s="5" t="s">
        <v>53</v>
      </c>
      <c r="D45" s="5" t="s">
        <v>16</v>
      </c>
      <c r="E45" s="5">
        <v>15388</v>
      </c>
      <c r="F45" s="5">
        <v>11955</v>
      </c>
      <c r="G45" s="5">
        <v>11813</v>
      </c>
      <c r="H45" s="5">
        <v>138</v>
      </c>
      <c r="I45" s="5">
        <v>1</v>
      </c>
      <c r="J45" s="5">
        <v>0</v>
      </c>
      <c r="K45" s="5">
        <v>37</v>
      </c>
      <c r="L45" s="5">
        <v>0</v>
      </c>
      <c r="M45" s="5">
        <v>0</v>
      </c>
      <c r="N45" s="5"/>
      <c r="O45" s="5"/>
      <c r="P45" s="5"/>
      <c r="Q45" s="5"/>
      <c r="R45" s="5"/>
      <c r="S45" s="5"/>
    </row>
    <row r="46" spans="1:19" x14ac:dyDescent="0.25">
      <c r="A46" s="3" t="s">
        <v>62</v>
      </c>
      <c r="B46" s="3"/>
      <c r="C46" s="3"/>
      <c r="D46" s="3"/>
      <c r="E46" s="4">
        <v>31081</v>
      </c>
      <c r="F46" s="4">
        <v>25233</v>
      </c>
      <c r="G46" s="4">
        <v>24983</v>
      </c>
      <c r="H46" s="4">
        <v>249</v>
      </c>
      <c r="I46" s="4">
        <v>1</v>
      </c>
      <c r="J46" s="4">
        <v>0</v>
      </c>
      <c r="K46" s="4">
        <v>123</v>
      </c>
      <c r="L46" s="4">
        <v>0</v>
      </c>
      <c r="M46" s="4">
        <v>0</v>
      </c>
      <c r="N46" s="3"/>
      <c r="O46" s="3"/>
      <c r="P46" s="3"/>
      <c r="Q46" s="3"/>
      <c r="R46" s="4"/>
      <c r="S46" s="4"/>
    </row>
    <row r="47" spans="1:19" x14ac:dyDescent="0.25">
      <c r="A47" s="5" t="str">
        <f>"041701"</f>
        <v>041701</v>
      </c>
      <c r="B47" s="5" t="s">
        <v>63</v>
      </c>
      <c r="C47" s="5" t="s">
        <v>64</v>
      </c>
      <c r="D47" s="5" t="s">
        <v>16</v>
      </c>
      <c r="E47" s="5">
        <v>11457</v>
      </c>
      <c r="F47" s="5">
        <v>9559</v>
      </c>
      <c r="G47" s="5">
        <v>9414</v>
      </c>
      <c r="H47" s="5">
        <v>145</v>
      </c>
      <c r="I47" s="5">
        <v>0</v>
      </c>
      <c r="J47" s="5">
        <v>0</v>
      </c>
      <c r="K47" s="5">
        <v>66</v>
      </c>
      <c r="L47" s="5">
        <v>0</v>
      </c>
      <c r="M47" s="5">
        <v>0</v>
      </c>
      <c r="N47" s="5"/>
      <c r="O47" s="5"/>
      <c r="P47" s="5"/>
      <c r="Q47" s="5"/>
      <c r="R47" s="5"/>
      <c r="S47" s="5"/>
    </row>
    <row r="48" spans="1:19" x14ac:dyDescent="0.25">
      <c r="A48" s="5" t="str">
        <f>"041702"</f>
        <v>041702</v>
      </c>
      <c r="B48" s="5" t="s">
        <v>65</v>
      </c>
      <c r="C48" s="5" t="s">
        <v>64</v>
      </c>
      <c r="D48" s="5" t="s">
        <v>16</v>
      </c>
      <c r="E48" s="5">
        <v>3082</v>
      </c>
      <c r="F48" s="5">
        <v>2410</v>
      </c>
      <c r="G48" s="5">
        <v>2398</v>
      </c>
      <c r="H48" s="5">
        <v>11</v>
      </c>
      <c r="I48" s="5">
        <v>0</v>
      </c>
      <c r="J48" s="5">
        <v>0</v>
      </c>
      <c r="K48" s="5">
        <v>12</v>
      </c>
      <c r="L48" s="5">
        <v>0</v>
      </c>
      <c r="M48" s="5">
        <v>0</v>
      </c>
      <c r="N48" s="5"/>
      <c r="O48" s="5"/>
      <c r="P48" s="5"/>
      <c r="Q48" s="5"/>
      <c r="R48" s="5"/>
      <c r="S48" s="5"/>
    </row>
    <row r="49" spans="1:19" x14ac:dyDescent="0.25">
      <c r="A49" s="5" t="str">
        <f>"041703"</f>
        <v>041703</v>
      </c>
      <c r="B49" s="5" t="s">
        <v>66</v>
      </c>
      <c r="C49" s="5" t="s">
        <v>64</v>
      </c>
      <c r="D49" s="5" t="s">
        <v>16</v>
      </c>
      <c r="E49" s="5">
        <v>3860</v>
      </c>
      <c r="F49" s="5">
        <v>3144</v>
      </c>
      <c r="G49" s="5">
        <v>3124</v>
      </c>
      <c r="H49" s="5">
        <v>20</v>
      </c>
      <c r="I49" s="5">
        <v>0</v>
      </c>
      <c r="J49" s="5">
        <v>0</v>
      </c>
      <c r="K49" s="5">
        <v>11</v>
      </c>
      <c r="L49" s="5">
        <v>0</v>
      </c>
      <c r="M49" s="5">
        <v>0</v>
      </c>
      <c r="N49" s="5"/>
      <c r="O49" s="5"/>
      <c r="P49" s="5"/>
      <c r="Q49" s="5"/>
      <c r="R49" s="5"/>
      <c r="S49" s="5"/>
    </row>
    <row r="50" spans="1:19" x14ac:dyDescent="0.25">
      <c r="A50" s="5" t="str">
        <f>"041704"</f>
        <v>041704</v>
      </c>
      <c r="B50" s="5" t="s">
        <v>67</v>
      </c>
      <c r="C50" s="5" t="s">
        <v>64</v>
      </c>
      <c r="D50" s="5" t="s">
        <v>16</v>
      </c>
      <c r="E50" s="5">
        <v>4433</v>
      </c>
      <c r="F50" s="5">
        <v>3550</v>
      </c>
      <c r="G50" s="5">
        <v>3493</v>
      </c>
      <c r="H50" s="5">
        <v>57</v>
      </c>
      <c r="I50" s="5">
        <v>0</v>
      </c>
      <c r="J50" s="5">
        <v>0</v>
      </c>
      <c r="K50" s="5">
        <v>14</v>
      </c>
      <c r="L50" s="5">
        <v>0</v>
      </c>
      <c r="M50" s="5">
        <v>0</v>
      </c>
      <c r="N50" s="5"/>
      <c r="O50" s="5"/>
      <c r="P50" s="5"/>
      <c r="Q50" s="5"/>
      <c r="R50" s="5"/>
      <c r="S50" s="5"/>
    </row>
    <row r="51" spans="1:19" x14ac:dyDescent="0.25">
      <c r="A51" s="5" t="str">
        <f>"041705"</f>
        <v>041705</v>
      </c>
      <c r="B51" s="5" t="s">
        <v>68</v>
      </c>
      <c r="C51" s="5" t="s">
        <v>64</v>
      </c>
      <c r="D51" s="5" t="s">
        <v>16</v>
      </c>
      <c r="E51" s="5">
        <v>8249</v>
      </c>
      <c r="F51" s="5">
        <v>6570</v>
      </c>
      <c r="G51" s="5">
        <v>6554</v>
      </c>
      <c r="H51" s="5">
        <v>16</v>
      </c>
      <c r="I51" s="5">
        <v>1</v>
      </c>
      <c r="J51" s="5">
        <v>0</v>
      </c>
      <c r="K51" s="5">
        <v>20</v>
      </c>
      <c r="L51" s="5">
        <v>0</v>
      </c>
      <c r="M51" s="5">
        <v>0</v>
      </c>
      <c r="N51" s="5"/>
      <c r="O51" s="5"/>
      <c r="P51" s="5"/>
      <c r="Q51" s="5"/>
      <c r="R51" s="5"/>
      <c r="S51" s="5"/>
    </row>
    <row r="52" spans="1:19" x14ac:dyDescent="0.25">
      <c r="A52" s="3" t="s">
        <v>69</v>
      </c>
      <c r="B52" s="3"/>
      <c r="C52" s="3"/>
      <c r="D52" s="3"/>
      <c r="E52" s="4"/>
      <c r="F52" s="4"/>
      <c r="G52" s="4"/>
      <c r="H52" s="4"/>
      <c r="I52" s="4"/>
      <c r="J52" s="4"/>
      <c r="K52" s="4"/>
      <c r="L52" s="4"/>
      <c r="M52" s="4"/>
      <c r="N52" s="3"/>
      <c r="O52" s="3"/>
      <c r="P52" s="3"/>
      <c r="Q52" s="3"/>
      <c r="R52" s="4"/>
      <c r="S52" s="4"/>
    </row>
    <row r="53" spans="1:19" x14ac:dyDescent="0.25">
      <c r="A53" s="4" t="str">
        <f>"046201"</f>
        <v>046201</v>
      </c>
      <c r="B53" s="4" t="s">
        <v>70</v>
      </c>
      <c r="C53" s="4" t="s">
        <v>71</v>
      </c>
      <c r="D53" s="4" t="s">
        <v>16</v>
      </c>
      <c r="E53" s="4">
        <v>74392</v>
      </c>
      <c r="F53" s="4">
        <v>62232</v>
      </c>
      <c r="G53" s="4">
        <v>61607</v>
      </c>
      <c r="H53" s="4">
        <v>625</v>
      </c>
      <c r="I53" s="4">
        <v>3</v>
      </c>
      <c r="J53" s="4">
        <v>1</v>
      </c>
      <c r="K53" s="4">
        <v>283</v>
      </c>
      <c r="L53" s="4">
        <v>0</v>
      </c>
      <c r="M53" s="4">
        <v>0</v>
      </c>
      <c r="N53" s="4"/>
      <c r="O53" s="4"/>
      <c r="P53" s="4"/>
      <c r="Q53" s="4"/>
      <c r="R53" s="4"/>
      <c r="S53" s="4"/>
    </row>
    <row r="54" spans="1:19" x14ac:dyDescent="0.25">
      <c r="A54" s="3" t="s">
        <v>69</v>
      </c>
      <c r="B54" s="3"/>
      <c r="C54" s="3"/>
      <c r="D54" s="3"/>
      <c r="E54" s="4"/>
      <c r="F54" s="4"/>
      <c r="G54" s="4"/>
      <c r="H54" s="4"/>
      <c r="I54" s="4"/>
      <c r="J54" s="4"/>
      <c r="K54" s="4"/>
      <c r="L54" s="4"/>
      <c r="M54" s="4"/>
      <c r="N54" s="3"/>
      <c r="O54" s="3"/>
      <c r="P54" s="3"/>
      <c r="Q54" s="3"/>
      <c r="R54" s="4"/>
      <c r="S54" s="4"/>
    </row>
    <row r="55" spans="1:19" x14ac:dyDescent="0.25">
      <c r="A55" s="6" t="str">
        <f>"046301"</f>
        <v>046301</v>
      </c>
      <c r="B55" s="6" t="s">
        <v>72</v>
      </c>
      <c r="C55" s="6" t="s">
        <v>16</v>
      </c>
      <c r="D55" s="6" t="s">
        <v>16</v>
      </c>
      <c r="E55" s="4">
        <v>169012</v>
      </c>
      <c r="F55" s="4">
        <v>140738</v>
      </c>
      <c r="G55" s="4">
        <v>139108</v>
      </c>
      <c r="H55" s="4">
        <v>1630</v>
      </c>
      <c r="I55" s="4">
        <v>9</v>
      </c>
      <c r="J55" s="4">
        <v>0</v>
      </c>
      <c r="K55" s="4">
        <v>530</v>
      </c>
      <c r="L55" s="4">
        <v>0</v>
      </c>
      <c r="M55" s="4">
        <v>0</v>
      </c>
      <c r="N55" s="6"/>
      <c r="O55" s="6"/>
      <c r="P55" s="6"/>
      <c r="Q55" s="6"/>
      <c r="R55" s="4"/>
      <c r="S55" s="4"/>
    </row>
    <row r="56" spans="1:19" x14ac:dyDescent="0.25">
      <c r="A56" s="3" t="s">
        <v>73</v>
      </c>
      <c r="B56" s="3"/>
      <c r="C56" s="3"/>
      <c r="D56" s="3"/>
      <c r="E56" s="4">
        <v>585096</v>
      </c>
      <c r="F56" s="4">
        <v>475806</v>
      </c>
      <c r="G56" s="4">
        <v>470661</v>
      </c>
      <c r="H56" s="4">
        <v>5137</v>
      </c>
      <c r="I56" s="4">
        <v>20</v>
      </c>
      <c r="J56" s="4">
        <v>1</v>
      </c>
      <c r="K56" s="4">
        <v>1911</v>
      </c>
      <c r="L56" s="4">
        <v>0</v>
      </c>
      <c r="M56" s="4">
        <v>0</v>
      </c>
      <c r="N56" s="3"/>
      <c r="O56" s="3"/>
      <c r="P56" s="3"/>
      <c r="Q56" s="3"/>
      <c r="R56" s="4"/>
      <c r="S56" s="4"/>
    </row>
  </sheetData>
  <mergeCells count="18">
    <mergeCell ref="A52:D52"/>
    <mergeCell ref="N52:Q52"/>
    <mergeCell ref="A54:D54"/>
    <mergeCell ref="N54:Q54"/>
    <mergeCell ref="A56:D56"/>
    <mergeCell ref="N56:Q56"/>
    <mergeCell ref="A29:D29"/>
    <mergeCell ref="N29:Q29"/>
    <mergeCell ref="A36:D36"/>
    <mergeCell ref="N36:Q36"/>
    <mergeCell ref="A46:D46"/>
    <mergeCell ref="N46:Q46"/>
    <mergeCell ref="A3:D3"/>
    <mergeCell ref="N3:Q3"/>
    <mergeCell ref="A14:D14"/>
    <mergeCell ref="N14:Q14"/>
    <mergeCell ref="A22:D22"/>
    <mergeCell ref="N22:Q22"/>
  </mergeCells>
  <pageMargins left="0.70866141732283472" right="0.70866141732283472" top="0.74803149606299213" bottom="0.74803149606299213" header="0.31496062992125984" footer="0.31496062992125984"/>
  <pageSetup paperSize="9" scale="52" orientation="landscape" r:id="rId1"/>
  <colBreaks count="1" manualBreakCount="1">
    <brk id="1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rejestr_wyborcow_2025_kw_3_2025</vt:lpstr>
      <vt:lpstr>rejestr_wyborcow_2025_kw_3_2025!Obszar_wydruku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Bartosz Haponiuk</dc:creator>
  <cp:lastModifiedBy>Krzysztof Głuszek</cp:lastModifiedBy>
  <cp:lastPrinted>2025-10-20T10:44:29Z</cp:lastPrinted>
  <dcterms:created xsi:type="dcterms:W3CDTF">2025-10-20T09:39:18Z</dcterms:created>
  <dcterms:modified xsi:type="dcterms:W3CDTF">2025-10-20T10:44:43Z</dcterms:modified>
</cp:coreProperties>
</file>