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Bartek\Wybory\Meldunki kwartalne\2025\"/>
    </mc:Choice>
  </mc:AlternateContent>
  <xr:revisionPtr revIDLastSave="0" documentId="13_ncr:1_{BDEF884D-DE65-4094-84D6-5A4607EC7F8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jestr_wyborcow_2025_kw_2_2025" sheetId="1" r:id="rId1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3" i="1"/>
  <c r="A55" i="1"/>
</calcChain>
</file>

<file path=xl/sharedStrings.xml><?xml version="1.0" encoding="utf-8"?>
<sst xmlns="http://schemas.openxmlformats.org/spreadsheetml/2006/main" count="158" uniqueCount="75">
  <si>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</si>
  <si>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</si>
  <si>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</si>
  <si>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</si>
  <si>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</si>
  <si>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</si>
  <si>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</si>
  <si>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</si>
  <si>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</si>
  <si>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</si>
  <si>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</si>
  <si>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</si>
  <si>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</si>
  <si>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brodnicki</t>
  </si>
  <si>
    <t>m. Brodnica</t>
  </si>
  <si>
    <t>brodnicki</t>
  </si>
  <si>
    <t>Toruń</t>
  </si>
  <si>
    <t>gm. Bobrowo</t>
  </si>
  <si>
    <t>gm. Brodnica</t>
  </si>
  <si>
    <t>gm. Brzozie</t>
  </si>
  <si>
    <t>gm. Górzno</t>
  </si>
  <si>
    <t>gm. Bartniczka</t>
  </si>
  <si>
    <t>gm. Jabłonowo Pomorskie</t>
  </si>
  <si>
    <t>gm. Osiek</t>
  </si>
  <si>
    <t>gm. Świedziebnia</t>
  </si>
  <si>
    <t>gm. Zbiczno</t>
  </si>
  <si>
    <t>Powiat chełmiński</t>
  </si>
  <si>
    <t>m. Chełmno</t>
  </si>
  <si>
    <t>chełmiński</t>
  </si>
  <si>
    <t>gm. Chełmno</t>
  </si>
  <si>
    <t>gm. Kijewo Królewskie</t>
  </si>
  <si>
    <t>gm. Lisewo</t>
  </si>
  <si>
    <t>gm. Papowo Biskupie</t>
  </si>
  <si>
    <t>gm. Stolno</t>
  </si>
  <si>
    <t>gm. Unisław</t>
  </si>
  <si>
    <t>Powiat golubsko-dobrzyński</t>
  </si>
  <si>
    <t>m. Golub-Dobrzyń</t>
  </si>
  <si>
    <t>golubsko-dobrzyński</t>
  </si>
  <si>
    <t>gm. Ciechocin</t>
  </si>
  <si>
    <t>gm. Golub-Dobrzyń</t>
  </si>
  <si>
    <t>gm. Kowalewo Pomorskie</t>
  </si>
  <si>
    <t>gm. Radomin</t>
  </si>
  <si>
    <t>gm. Zbójno</t>
  </si>
  <si>
    <t>Powiat grudziądzki</t>
  </si>
  <si>
    <t>gm. Grudziądz</t>
  </si>
  <si>
    <t>grudziądzki</t>
  </si>
  <si>
    <t>gm. Gruta</t>
  </si>
  <si>
    <t>gm. Łasin</t>
  </si>
  <si>
    <t>gm. Radzyń Chełmiński</t>
  </si>
  <si>
    <t>gm. Rogóźno</t>
  </si>
  <si>
    <t>gm. Świecie nad Osą</t>
  </si>
  <si>
    <t>Powiat toruński</t>
  </si>
  <si>
    <t>m. Chełmża</t>
  </si>
  <si>
    <t>toruński</t>
  </si>
  <si>
    <t>gm. Chełmża</t>
  </si>
  <si>
    <t>gm. Czernikowo</t>
  </si>
  <si>
    <t>gm. Lubicz</t>
  </si>
  <si>
    <t>gm. Łubianka</t>
  </si>
  <si>
    <t>gm. Łysomice</t>
  </si>
  <si>
    <t>gm. Obrowo</t>
  </si>
  <si>
    <t>gm. Wielka Nieszawka</t>
  </si>
  <si>
    <t>gm. Zławieś Wielka</t>
  </si>
  <si>
    <t>Powiat wąbrzeski</t>
  </si>
  <si>
    <t>m. Wąbrzeźno</t>
  </si>
  <si>
    <t>wąbrzeski</t>
  </si>
  <si>
    <t>gm. Dębowa Łąka</t>
  </si>
  <si>
    <t>gm. Książki</t>
  </si>
  <si>
    <t>gm. Płużnica</t>
  </si>
  <si>
    <t>gm. Ryńsk</t>
  </si>
  <si>
    <t>Miasto na prawach powiatu</t>
  </si>
  <si>
    <t>m. Grudziądz</t>
  </si>
  <si>
    <t>Grudziądz</t>
  </si>
  <si>
    <t>m. Toruń</t>
  </si>
  <si>
    <t>Suma</t>
  </si>
  <si>
    <t>Delegatura KBW w Toruniu - dane za II kwartał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</si>
</sst>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/>
    <xf numFmtId="0" fontId="0" fillId="0" borderId="10" xfId="0" applyBorder="1"/>
    <xf numFmtId="0" fontId="16" fillId="0" borderId="10" xfId="0" applyFont="1" applyBorder="1" applyAlignment="1"/>
    <xf numFmtId="0" fontId="16" fillId="0" borderId="10" xfId="0" applyFont="1" applyBorder="1" applyAlignmen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zoomScaleNormal="100" zoomScaleSheetLayoutView="100" workbookViewId="0">
      <selection activeCell="E62" sqref="E62"/>
    </sheetView>
  </sheetViews>
  <sheetFormatPr defaultRowHeight="15" x14ac:dyDescent="0.25"/>
  <cols>
    <col min="1" max="1" width="17.42578125" customWidth="1"/>
    <col min="2" max="2" width="24.28515625" customWidth="1"/>
    <col min="3" max="3" width="19.28515625" customWidth="1"/>
    <col min="4" max="4" width="11.7109375" customWidth="1"/>
    <col min="5" max="5" width="14.140625" customWidth="1"/>
    <col min="6" max="6" width="17.7109375" customWidth="1"/>
    <col min="7" max="7" width="25.5703125" customWidth="1"/>
    <col min="8" max="8" width="23.42578125" customWidth="1"/>
    <col min="9" max="9" width="17.42578125" customWidth="1"/>
    <col min="10" max="10" width="18.42578125" customWidth="1"/>
    <col min="11" max="11" width="19.140625" customWidth="1"/>
    <col min="12" max="12" width="21" customWidth="1"/>
    <col min="13" max="13" width="18.140625" customWidth="1"/>
  </cols>
  <sheetData>
    <row r="1" spans="1:13" x14ac:dyDescent="0.25">
      <c r="A1" s="1" t="s">
        <v>74</v>
      </c>
    </row>
    <row r="2" spans="1:13" ht="9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25">
      <c r="A3" s="6" t="s">
        <v>13</v>
      </c>
      <c r="B3" s="6"/>
      <c r="C3" s="6"/>
      <c r="D3" s="6"/>
      <c r="E3" s="3">
        <v>74528</v>
      </c>
      <c r="F3" s="3">
        <v>59307</v>
      </c>
      <c r="G3" s="3">
        <v>58819</v>
      </c>
      <c r="H3" s="3">
        <v>488</v>
      </c>
      <c r="I3" s="3">
        <v>1</v>
      </c>
      <c r="J3" s="3">
        <v>0</v>
      </c>
      <c r="K3" s="3">
        <v>190</v>
      </c>
      <c r="L3" s="3">
        <v>0</v>
      </c>
      <c r="M3" s="3">
        <v>0</v>
      </c>
    </row>
    <row r="4" spans="1:13" x14ac:dyDescent="0.25">
      <c r="A4" s="4" t="str">
        <f>"040201"</f>
        <v>040201</v>
      </c>
      <c r="B4" s="4" t="s">
        <v>14</v>
      </c>
      <c r="C4" s="4" t="s">
        <v>15</v>
      </c>
      <c r="D4" s="4" t="s">
        <v>16</v>
      </c>
      <c r="E4" s="4">
        <v>25062</v>
      </c>
      <c r="F4" s="4">
        <v>20534</v>
      </c>
      <c r="G4" s="4">
        <v>20333</v>
      </c>
      <c r="H4" s="4">
        <v>201</v>
      </c>
      <c r="I4" s="4">
        <v>1</v>
      </c>
      <c r="J4" s="4">
        <v>0</v>
      </c>
      <c r="K4" s="4">
        <v>56</v>
      </c>
      <c r="L4" s="4">
        <v>0</v>
      </c>
      <c r="M4" s="4">
        <v>0</v>
      </c>
    </row>
    <row r="5" spans="1:13" x14ac:dyDescent="0.25">
      <c r="A5" s="4" t="str">
        <f>"040202"</f>
        <v>040202</v>
      </c>
      <c r="B5" s="4" t="s">
        <v>17</v>
      </c>
      <c r="C5" s="4" t="s">
        <v>15</v>
      </c>
      <c r="D5" s="4" t="s">
        <v>16</v>
      </c>
      <c r="E5" s="4">
        <v>6096</v>
      </c>
      <c r="F5" s="4">
        <v>4817</v>
      </c>
      <c r="G5" s="4">
        <v>4785</v>
      </c>
      <c r="H5" s="4">
        <v>32</v>
      </c>
      <c r="I5" s="4">
        <v>0</v>
      </c>
      <c r="J5" s="4">
        <v>0</v>
      </c>
      <c r="K5" s="4">
        <v>10</v>
      </c>
      <c r="L5" s="4">
        <v>0</v>
      </c>
      <c r="M5" s="4">
        <v>0</v>
      </c>
    </row>
    <row r="6" spans="1:13" x14ac:dyDescent="0.25">
      <c r="A6" s="4" t="str">
        <f>"040203"</f>
        <v>040203</v>
      </c>
      <c r="B6" s="4" t="s">
        <v>18</v>
      </c>
      <c r="C6" s="4" t="s">
        <v>15</v>
      </c>
      <c r="D6" s="4" t="s">
        <v>16</v>
      </c>
      <c r="E6" s="4">
        <v>9206</v>
      </c>
      <c r="F6" s="4">
        <v>7005</v>
      </c>
      <c r="G6" s="4">
        <v>6985</v>
      </c>
      <c r="H6" s="4">
        <v>20</v>
      </c>
      <c r="I6" s="4">
        <v>0</v>
      </c>
      <c r="J6" s="4">
        <v>0</v>
      </c>
      <c r="K6" s="4">
        <v>26</v>
      </c>
      <c r="L6" s="4">
        <v>0</v>
      </c>
      <c r="M6" s="4">
        <v>0</v>
      </c>
    </row>
    <row r="7" spans="1:13" x14ac:dyDescent="0.25">
      <c r="A7" s="4" t="str">
        <f>"040204"</f>
        <v>040204</v>
      </c>
      <c r="B7" s="4" t="s">
        <v>19</v>
      </c>
      <c r="C7" s="4" t="s">
        <v>15</v>
      </c>
      <c r="D7" s="4" t="s">
        <v>16</v>
      </c>
      <c r="E7" s="4">
        <v>3775</v>
      </c>
      <c r="F7" s="4">
        <v>2908</v>
      </c>
      <c r="G7" s="4">
        <v>2889</v>
      </c>
      <c r="H7" s="4">
        <v>19</v>
      </c>
      <c r="I7" s="4">
        <v>0</v>
      </c>
      <c r="J7" s="4">
        <v>0</v>
      </c>
      <c r="K7" s="4">
        <v>7</v>
      </c>
      <c r="L7" s="4">
        <v>0</v>
      </c>
      <c r="M7" s="4">
        <v>0</v>
      </c>
    </row>
    <row r="8" spans="1:13" x14ac:dyDescent="0.25">
      <c r="A8" s="4" t="str">
        <f>"040205"</f>
        <v>040205</v>
      </c>
      <c r="B8" s="4" t="s">
        <v>20</v>
      </c>
      <c r="C8" s="4" t="s">
        <v>15</v>
      </c>
      <c r="D8" s="4" t="s">
        <v>16</v>
      </c>
      <c r="E8" s="4">
        <v>3746</v>
      </c>
      <c r="F8" s="4">
        <v>2950</v>
      </c>
      <c r="G8" s="4">
        <v>2901</v>
      </c>
      <c r="H8" s="4">
        <v>49</v>
      </c>
      <c r="I8" s="4">
        <v>0</v>
      </c>
      <c r="J8" s="4">
        <v>0</v>
      </c>
      <c r="K8" s="4">
        <v>6</v>
      </c>
      <c r="L8" s="4">
        <v>0</v>
      </c>
      <c r="M8" s="4">
        <v>0</v>
      </c>
    </row>
    <row r="9" spans="1:13" x14ac:dyDescent="0.25">
      <c r="A9" s="4" t="str">
        <f>"040206"</f>
        <v>040206</v>
      </c>
      <c r="B9" s="4" t="s">
        <v>21</v>
      </c>
      <c r="C9" s="4" t="s">
        <v>15</v>
      </c>
      <c r="D9" s="4" t="s">
        <v>16</v>
      </c>
      <c r="E9" s="4">
        <v>4562</v>
      </c>
      <c r="F9" s="4">
        <v>3540</v>
      </c>
      <c r="G9" s="4">
        <v>3522</v>
      </c>
      <c r="H9" s="4">
        <v>18</v>
      </c>
      <c r="I9" s="4">
        <v>0</v>
      </c>
      <c r="J9" s="4">
        <v>0</v>
      </c>
      <c r="K9" s="4">
        <v>11</v>
      </c>
      <c r="L9" s="4">
        <v>0</v>
      </c>
      <c r="M9" s="4">
        <v>0</v>
      </c>
    </row>
    <row r="10" spans="1:13" x14ac:dyDescent="0.25">
      <c r="A10" s="4" t="str">
        <f>"040207"</f>
        <v>040207</v>
      </c>
      <c r="B10" s="4" t="s">
        <v>22</v>
      </c>
      <c r="C10" s="4" t="s">
        <v>15</v>
      </c>
      <c r="D10" s="4" t="s">
        <v>16</v>
      </c>
      <c r="E10" s="4">
        <v>8361</v>
      </c>
      <c r="F10" s="4">
        <v>6745</v>
      </c>
      <c r="G10" s="4">
        <v>6707</v>
      </c>
      <c r="H10" s="4">
        <v>38</v>
      </c>
      <c r="I10" s="4">
        <v>0</v>
      </c>
      <c r="J10" s="4">
        <v>0</v>
      </c>
      <c r="K10" s="4">
        <v>26</v>
      </c>
      <c r="L10" s="4">
        <v>0</v>
      </c>
      <c r="M10" s="4">
        <v>0</v>
      </c>
    </row>
    <row r="11" spans="1:13" x14ac:dyDescent="0.25">
      <c r="A11" s="4" t="str">
        <f>"040208"</f>
        <v>040208</v>
      </c>
      <c r="B11" s="4" t="s">
        <v>23</v>
      </c>
      <c r="C11" s="4" t="s">
        <v>15</v>
      </c>
      <c r="D11" s="4" t="s">
        <v>16</v>
      </c>
      <c r="E11" s="4">
        <v>3812</v>
      </c>
      <c r="F11" s="4">
        <v>3012</v>
      </c>
      <c r="G11" s="4">
        <v>2998</v>
      </c>
      <c r="H11" s="4">
        <v>14</v>
      </c>
      <c r="I11" s="4">
        <v>0</v>
      </c>
      <c r="J11" s="4">
        <v>0</v>
      </c>
      <c r="K11" s="4">
        <v>11</v>
      </c>
      <c r="L11" s="4">
        <v>0</v>
      </c>
      <c r="M11" s="4">
        <v>0</v>
      </c>
    </row>
    <row r="12" spans="1:13" x14ac:dyDescent="0.25">
      <c r="A12" s="4" t="str">
        <f>"040209"</f>
        <v>040209</v>
      </c>
      <c r="B12" s="4" t="s">
        <v>24</v>
      </c>
      <c r="C12" s="4" t="s">
        <v>15</v>
      </c>
      <c r="D12" s="4" t="s">
        <v>16</v>
      </c>
      <c r="E12" s="4">
        <v>5000</v>
      </c>
      <c r="F12" s="4">
        <v>3940</v>
      </c>
      <c r="G12" s="4">
        <v>3911</v>
      </c>
      <c r="H12" s="4">
        <v>29</v>
      </c>
      <c r="I12" s="4">
        <v>0</v>
      </c>
      <c r="J12" s="4">
        <v>0</v>
      </c>
      <c r="K12" s="4">
        <v>26</v>
      </c>
      <c r="L12" s="4">
        <v>0</v>
      </c>
      <c r="M12" s="4">
        <v>0</v>
      </c>
    </row>
    <row r="13" spans="1:13" x14ac:dyDescent="0.25">
      <c r="A13" s="4" t="str">
        <f>"040210"</f>
        <v>040210</v>
      </c>
      <c r="B13" s="4" t="s">
        <v>25</v>
      </c>
      <c r="C13" s="4" t="s">
        <v>15</v>
      </c>
      <c r="D13" s="4" t="s">
        <v>16</v>
      </c>
      <c r="E13" s="4">
        <v>4908</v>
      </c>
      <c r="F13" s="4">
        <v>3856</v>
      </c>
      <c r="G13" s="4">
        <v>3788</v>
      </c>
      <c r="H13" s="4">
        <v>68</v>
      </c>
      <c r="I13" s="4">
        <v>0</v>
      </c>
      <c r="J13" s="4">
        <v>0</v>
      </c>
      <c r="K13" s="4">
        <v>11</v>
      </c>
      <c r="L13" s="4">
        <v>0</v>
      </c>
      <c r="M13" s="4">
        <v>0</v>
      </c>
    </row>
    <row r="14" spans="1:13" x14ac:dyDescent="0.25">
      <c r="A14" s="6" t="s">
        <v>26</v>
      </c>
      <c r="B14" s="6"/>
      <c r="C14" s="6"/>
      <c r="D14" s="6"/>
      <c r="E14" s="3">
        <v>46368</v>
      </c>
      <c r="F14" s="3">
        <v>37660</v>
      </c>
      <c r="G14" s="3">
        <v>37171</v>
      </c>
      <c r="H14" s="3">
        <v>489</v>
      </c>
      <c r="I14" s="3">
        <v>1</v>
      </c>
      <c r="J14" s="3">
        <v>0</v>
      </c>
      <c r="K14" s="3">
        <v>273</v>
      </c>
      <c r="L14" s="3">
        <v>0</v>
      </c>
      <c r="M14" s="3">
        <v>0</v>
      </c>
    </row>
    <row r="15" spans="1:13" x14ac:dyDescent="0.25">
      <c r="A15" s="4" t="str">
        <f>"040401"</f>
        <v>040401</v>
      </c>
      <c r="B15" s="4" t="s">
        <v>27</v>
      </c>
      <c r="C15" s="4" t="s">
        <v>28</v>
      </c>
      <c r="D15" s="4" t="s">
        <v>16</v>
      </c>
      <c r="E15" s="4">
        <v>15758</v>
      </c>
      <c r="F15" s="4">
        <v>13279</v>
      </c>
      <c r="G15" s="4">
        <v>13036</v>
      </c>
      <c r="H15" s="4">
        <v>243</v>
      </c>
      <c r="I15" s="4">
        <v>1</v>
      </c>
      <c r="J15" s="4">
        <v>0</v>
      </c>
      <c r="K15" s="4">
        <v>139</v>
      </c>
      <c r="L15" s="4">
        <v>0</v>
      </c>
      <c r="M15" s="4">
        <v>0</v>
      </c>
    </row>
    <row r="16" spans="1:13" x14ac:dyDescent="0.25">
      <c r="A16" s="4" t="str">
        <f>"040402"</f>
        <v>040402</v>
      </c>
      <c r="B16" s="4" t="s">
        <v>29</v>
      </c>
      <c r="C16" s="4" t="s">
        <v>28</v>
      </c>
      <c r="D16" s="4" t="s">
        <v>16</v>
      </c>
      <c r="E16" s="4">
        <v>5997</v>
      </c>
      <c r="F16" s="4">
        <v>4701</v>
      </c>
      <c r="G16" s="4">
        <v>4677</v>
      </c>
      <c r="H16" s="4">
        <v>24</v>
      </c>
      <c r="I16" s="4">
        <v>0</v>
      </c>
      <c r="J16" s="4">
        <v>0</v>
      </c>
      <c r="K16" s="4">
        <v>10</v>
      </c>
      <c r="L16" s="4">
        <v>0</v>
      </c>
      <c r="M16" s="4">
        <v>0</v>
      </c>
    </row>
    <row r="17" spans="1:13" x14ac:dyDescent="0.25">
      <c r="A17" s="4" t="str">
        <f>"040403"</f>
        <v>040403</v>
      </c>
      <c r="B17" s="4" t="s">
        <v>30</v>
      </c>
      <c r="C17" s="4" t="s">
        <v>28</v>
      </c>
      <c r="D17" s="4" t="s">
        <v>16</v>
      </c>
      <c r="E17" s="4">
        <v>4355</v>
      </c>
      <c r="F17" s="4">
        <v>3463</v>
      </c>
      <c r="G17" s="4">
        <v>3433</v>
      </c>
      <c r="H17" s="4">
        <v>30</v>
      </c>
      <c r="I17" s="4">
        <v>0</v>
      </c>
      <c r="J17" s="4">
        <v>0</v>
      </c>
      <c r="K17" s="4">
        <v>9</v>
      </c>
      <c r="L17" s="4">
        <v>0</v>
      </c>
      <c r="M17" s="4">
        <v>0</v>
      </c>
    </row>
    <row r="18" spans="1:13" x14ac:dyDescent="0.25">
      <c r="A18" s="4" t="str">
        <f>"040404"</f>
        <v>040404</v>
      </c>
      <c r="B18" s="4" t="s">
        <v>31</v>
      </c>
      <c r="C18" s="4" t="s">
        <v>28</v>
      </c>
      <c r="D18" s="4" t="s">
        <v>16</v>
      </c>
      <c r="E18" s="4">
        <v>4736</v>
      </c>
      <c r="F18" s="4">
        <v>3805</v>
      </c>
      <c r="G18" s="4">
        <v>3736</v>
      </c>
      <c r="H18" s="4">
        <v>69</v>
      </c>
      <c r="I18" s="4">
        <v>0</v>
      </c>
      <c r="J18" s="4">
        <v>0</v>
      </c>
      <c r="K18" s="4">
        <v>78</v>
      </c>
      <c r="L18" s="4">
        <v>0</v>
      </c>
      <c r="M18" s="4">
        <v>0</v>
      </c>
    </row>
    <row r="19" spans="1:13" x14ac:dyDescent="0.25">
      <c r="A19" s="4" t="str">
        <f>"040405"</f>
        <v>040405</v>
      </c>
      <c r="B19" s="4" t="s">
        <v>32</v>
      </c>
      <c r="C19" s="4" t="s">
        <v>28</v>
      </c>
      <c r="D19" s="4" t="s">
        <v>16</v>
      </c>
      <c r="E19" s="4">
        <v>3998</v>
      </c>
      <c r="F19" s="4">
        <v>3211</v>
      </c>
      <c r="G19" s="4">
        <v>3186</v>
      </c>
      <c r="H19" s="4">
        <v>25</v>
      </c>
      <c r="I19" s="4">
        <v>0</v>
      </c>
      <c r="J19" s="4">
        <v>0</v>
      </c>
      <c r="K19" s="4">
        <v>9</v>
      </c>
      <c r="L19" s="4">
        <v>0</v>
      </c>
      <c r="M19" s="4">
        <v>0</v>
      </c>
    </row>
    <row r="20" spans="1:13" x14ac:dyDescent="0.25">
      <c r="A20" s="4" t="str">
        <f>"040406"</f>
        <v>040406</v>
      </c>
      <c r="B20" s="4" t="s">
        <v>33</v>
      </c>
      <c r="C20" s="4" t="s">
        <v>28</v>
      </c>
      <c r="D20" s="4" t="s">
        <v>16</v>
      </c>
      <c r="E20" s="4">
        <v>5100</v>
      </c>
      <c r="F20" s="4">
        <v>4035</v>
      </c>
      <c r="G20" s="4">
        <v>3990</v>
      </c>
      <c r="H20" s="4">
        <v>45</v>
      </c>
      <c r="I20" s="4">
        <v>0</v>
      </c>
      <c r="J20" s="4">
        <v>0</v>
      </c>
      <c r="K20" s="4">
        <v>12</v>
      </c>
      <c r="L20" s="4">
        <v>0</v>
      </c>
      <c r="M20" s="4">
        <v>0</v>
      </c>
    </row>
    <row r="21" spans="1:13" x14ac:dyDescent="0.25">
      <c r="A21" s="4" t="str">
        <f>"040407"</f>
        <v>040407</v>
      </c>
      <c r="B21" s="4" t="s">
        <v>34</v>
      </c>
      <c r="C21" s="4" t="s">
        <v>28</v>
      </c>
      <c r="D21" s="4" t="s">
        <v>16</v>
      </c>
      <c r="E21" s="4">
        <v>6424</v>
      </c>
      <c r="F21" s="4">
        <v>5166</v>
      </c>
      <c r="G21" s="4">
        <v>5113</v>
      </c>
      <c r="H21" s="4">
        <v>53</v>
      </c>
      <c r="I21" s="4">
        <v>0</v>
      </c>
      <c r="J21" s="4">
        <v>0</v>
      </c>
      <c r="K21" s="4">
        <v>16</v>
      </c>
      <c r="L21" s="4">
        <v>0</v>
      </c>
      <c r="M21" s="4">
        <v>0</v>
      </c>
    </row>
    <row r="22" spans="1:13" x14ac:dyDescent="0.25">
      <c r="A22" s="6" t="s">
        <v>35</v>
      </c>
      <c r="B22" s="6"/>
      <c r="C22" s="6"/>
      <c r="D22" s="6"/>
      <c r="E22" s="3">
        <v>42478</v>
      </c>
      <c r="F22" s="3">
        <v>34321</v>
      </c>
      <c r="G22" s="3">
        <v>33922</v>
      </c>
      <c r="H22" s="3">
        <v>399</v>
      </c>
      <c r="I22" s="3">
        <v>0</v>
      </c>
      <c r="J22" s="3">
        <v>0</v>
      </c>
      <c r="K22" s="3">
        <v>138</v>
      </c>
      <c r="L22" s="3">
        <v>0</v>
      </c>
      <c r="M22" s="3">
        <v>0</v>
      </c>
    </row>
    <row r="23" spans="1:13" x14ac:dyDescent="0.25">
      <c r="A23" s="4" t="str">
        <f>"040501"</f>
        <v>040501</v>
      </c>
      <c r="B23" s="4" t="s">
        <v>36</v>
      </c>
      <c r="C23" s="4" t="s">
        <v>37</v>
      </c>
      <c r="D23" s="4" t="s">
        <v>16</v>
      </c>
      <c r="E23" s="4">
        <v>10715</v>
      </c>
      <c r="F23" s="4">
        <v>8895</v>
      </c>
      <c r="G23" s="4">
        <v>8771</v>
      </c>
      <c r="H23" s="4">
        <v>124</v>
      </c>
      <c r="I23" s="4">
        <v>0</v>
      </c>
      <c r="J23" s="4">
        <v>0</v>
      </c>
      <c r="K23" s="4">
        <v>40</v>
      </c>
      <c r="L23" s="4">
        <v>0</v>
      </c>
      <c r="M23" s="4">
        <v>0</v>
      </c>
    </row>
    <row r="24" spans="1:13" x14ac:dyDescent="0.25">
      <c r="A24" s="4" t="str">
        <f>"040502"</f>
        <v>040502</v>
      </c>
      <c r="B24" s="4" t="s">
        <v>38</v>
      </c>
      <c r="C24" s="4" t="s">
        <v>37</v>
      </c>
      <c r="D24" s="4" t="s">
        <v>16</v>
      </c>
      <c r="E24" s="4">
        <v>3903</v>
      </c>
      <c r="F24" s="4">
        <v>3155</v>
      </c>
      <c r="G24" s="4">
        <v>3130</v>
      </c>
      <c r="H24" s="4">
        <v>25</v>
      </c>
      <c r="I24" s="4">
        <v>0</v>
      </c>
      <c r="J24" s="4">
        <v>0</v>
      </c>
      <c r="K24" s="4">
        <v>16</v>
      </c>
      <c r="L24" s="4">
        <v>0</v>
      </c>
      <c r="M24" s="4">
        <v>0</v>
      </c>
    </row>
    <row r="25" spans="1:13" x14ac:dyDescent="0.25">
      <c r="A25" s="4" t="str">
        <f>"040503"</f>
        <v>040503</v>
      </c>
      <c r="B25" s="4" t="s">
        <v>39</v>
      </c>
      <c r="C25" s="4" t="s">
        <v>37</v>
      </c>
      <c r="D25" s="4" t="s">
        <v>16</v>
      </c>
      <c r="E25" s="4">
        <v>8863</v>
      </c>
      <c r="F25" s="4">
        <v>7031</v>
      </c>
      <c r="G25" s="4">
        <v>6945</v>
      </c>
      <c r="H25" s="4">
        <v>86</v>
      </c>
      <c r="I25" s="4">
        <v>0</v>
      </c>
      <c r="J25" s="4">
        <v>0</v>
      </c>
      <c r="K25" s="4">
        <v>24</v>
      </c>
      <c r="L25" s="4">
        <v>0</v>
      </c>
      <c r="M25" s="4">
        <v>0</v>
      </c>
    </row>
    <row r="26" spans="1:13" x14ac:dyDescent="0.25">
      <c r="A26" s="4" t="str">
        <f>"040504"</f>
        <v>040504</v>
      </c>
      <c r="B26" s="4" t="s">
        <v>40</v>
      </c>
      <c r="C26" s="4" t="s">
        <v>37</v>
      </c>
      <c r="D26" s="4" t="s">
        <v>16</v>
      </c>
      <c r="E26" s="4">
        <v>10927</v>
      </c>
      <c r="F26" s="4">
        <v>8798</v>
      </c>
      <c r="G26" s="4">
        <v>8706</v>
      </c>
      <c r="H26" s="4">
        <v>92</v>
      </c>
      <c r="I26" s="4">
        <v>0</v>
      </c>
      <c r="J26" s="4">
        <v>0</v>
      </c>
      <c r="K26" s="4">
        <v>40</v>
      </c>
      <c r="L26" s="4">
        <v>0</v>
      </c>
      <c r="M26" s="4">
        <v>0</v>
      </c>
    </row>
    <row r="27" spans="1:13" x14ac:dyDescent="0.25">
      <c r="A27" s="4" t="str">
        <f>"040505"</f>
        <v>040505</v>
      </c>
      <c r="B27" s="4" t="s">
        <v>41</v>
      </c>
      <c r="C27" s="4" t="s">
        <v>37</v>
      </c>
      <c r="D27" s="4" t="s">
        <v>16</v>
      </c>
      <c r="E27" s="4">
        <v>3855</v>
      </c>
      <c r="F27" s="4">
        <v>3066</v>
      </c>
      <c r="G27" s="4">
        <v>3026</v>
      </c>
      <c r="H27" s="4">
        <v>40</v>
      </c>
      <c r="I27" s="4">
        <v>0</v>
      </c>
      <c r="J27" s="4">
        <v>0</v>
      </c>
      <c r="K27" s="4">
        <v>7</v>
      </c>
      <c r="L27" s="4">
        <v>0</v>
      </c>
      <c r="M27" s="4">
        <v>0</v>
      </c>
    </row>
    <row r="28" spans="1:13" x14ac:dyDescent="0.25">
      <c r="A28" s="4" t="str">
        <f>"040506"</f>
        <v>040506</v>
      </c>
      <c r="B28" s="4" t="s">
        <v>42</v>
      </c>
      <c r="C28" s="4" t="s">
        <v>37</v>
      </c>
      <c r="D28" s="4" t="s">
        <v>16</v>
      </c>
      <c r="E28" s="4">
        <v>4215</v>
      </c>
      <c r="F28" s="4">
        <v>3376</v>
      </c>
      <c r="G28" s="4">
        <v>3344</v>
      </c>
      <c r="H28" s="4">
        <v>32</v>
      </c>
      <c r="I28" s="4">
        <v>0</v>
      </c>
      <c r="J28" s="4">
        <v>0</v>
      </c>
      <c r="K28" s="4">
        <v>11</v>
      </c>
      <c r="L28" s="4">
        <v>0</v>
      </c>
      <c r="M28" s="4">
        <v>0</v>
      </c>
    </row>
    <row r="29" spans="1:13" x14ac:dyDescent="0.25">
      <c r="A29" s="6" t="s">
        <v>43</v>
      </c>
      <c r="B29" s="6"/>
      <c r="C29" s="6"/>
      <c r="D29" s="6"/>
      <c r="E29" s="3">
        <v>38668</v>
      </c>
      <c r="F29" s="3">
        <v>30705</v>
      </c>
      <c r="G29" s="3">
        <v>30443</v>
      </c>
      <c r="H29" s="3">
        <v>262</v>
      </c>
      <c r="I29" s="3">
        <v>1</v>
      </c>
      <c r="J29" s="3">
        <v>0</v>
      </c>
      <c r="K29" s="3">
        <v>89</v>
      </c>
      <c r="L29" s="3">
        <v>0</v>
      </c>
      <c r="M29" s="3">
        <v>0</v>
      </c>
    </row>
    <row r="30" spans="1:13" x14ac:dyDescent="0.25">
      <c r="A30" s="4" t="str">
        <f>"040601"</f>
        <v>040601</v>
      </c>
      <c r="B30" s="4" t="s">
        <v>44</v>
      </c>
      <c r="C30" s="4" t="s">
        <v>45</v>
      </c>
      <c r="D30" s="4" t="s">
        <v>16</v>
      </c>
      <c r="E30" s="4">
        <v>13352</v>
      </c>
      <c r="F30" s="4">
        <v>10470</v>
      </c>
      <c r="G30" s="4">
        <v>10376</v>
      </c>
      <c r="H30" s="4">
        <v>94</v>
      </c>
      <c r="I30" s="4">
        <v>1</v>
      </c>
      <c r="J30" s="4">
        <v>0</v>
      </c>
      <c r="K30" s="4">
        <v>35</v>
      </c>
      <c r="L30" s="4">
        <v>0</v>
      </c>
      <c r="M30" s="4">
        <v>0</v>
      </c>
    </row>
    <row r="31" spans="1:13" x14ac:dyDescent="0.25">
      <c r="A31" s="4" t="str">
        <f>"040602"</f>
        <v>040602</v>
      </c>
      <c r="B31" s="4" t="s">
        <v>46</v>
      </c>
      <c r="C31" s="4" t="s">
        <v>45</v>
      </c>
      <c r="D31" s="4" t="s">
        <v>16</v>
      </c>
      <c r="E31" s="4">
        <v>6098</v>
      </c>
      <c r="F31" s="4">
        <v>4883</v>
      </c>
      <c r="G31" s="4">
        <v>4841</v>
      </c>
      <c r="H31" s="4">
        <v>42</v>
      </c>
      <c r="I31" s="4">
        <v>0</v>
      </c>
      <c r="J31" s="4">
        <v>0</v>
      </c>
      <c r="K31" s="4">
        <v>13</v>
      </c>
      <c r="L31" s="4">
        <v>0</v>
      </c>
      <c r="M31" s="4">
        <v>0</v>
      </c>
    </row>
    <row r="32" spans="1:13" x14ac:dyDescent="0.25">
      <c r="A32" s="4" t="str">
        <f>"040603"</f>
        <v>040603</v>
      </c>
      <c r="B32" s="4" t="s">
        <v>47</v>
      </c>
      <c r="C32" s="4" t="s">
        <v>45</v>
      </c>
      <c r="D32" s="4" t="s">
        <v>16</v>
      </c>
      <c r="E32" s="4">
        <v>7042</v>
      </c>
      <c r="F32" s="4">
        <v>5643</v>
      </c>
      <c r="G32" s="4">
        <v>5589</v>
      </c>
      <c r="H32" s="4">
        <v>54</v>
      </c>
      <c r="I32" s="4">
        <v>0</v>
      </c>
      <c r="J32" s="4">
        <v>0</v>
      </c>
      <c r="K32" s="4">
        <v>16</v>
      </c>
      <c r="L32" s="4">
        <v>0</v>
      </c>
      <c r="M32" s="4">
        <v>0</v>
      </c>
    </row>
    <row r="33" spans="1:13" x14ac:dyDescent="0.25">
      <c r="A33" s="4" t="str">
        <f>"040604"</f>
        <v>040604</v>
      </c>
      <c r="B33" s="4" t="s">
        <v>48</v>
      </c>
      <c r="C33" s="4" t="s">
        <v>45</v>
      </c>
      <c r="D33" s="4" t="s">
        <v>16</v>
      </c>
      <c r="E33" s="4">
        <v>4302</v>
      </c>
      <c r="F33" s="4">
        <v>3468</v>
      </c>
      <c r="G33" s="4">
        <v>3434</v>
      </c>
      <c r="H33" s="4">
        <v>34</v>
      </c>
      <c r="I33" s="4">
        <v>0</v>
      </c>
      <c r="J33" s="4">
        <v>0</v>
      </c>
      <c r="K33" s="4">
        <v>7</v>
      </c>
      <c r="L33" s="4">
        <v>0</v>
      </c>
      <c r="M33" s="4">
        <v>0</v>
      </c>
    </row>
    <row r="34" spans="1:13" x14ac:dyDescent="0.25">
      <c r="A34" s="4" t="str">
        <f>"040605"</f>
        <v>040605</v>
      </c>
      <c r="B34" s="4" t="s">
        <v>49</v>
      </c>
      <c r="C34" s="4" t="s">
        <v>45</v>
      </c>
      <c r="D34" s="4" t="s">
        <v>16</v>
      </c>
      <c r="E34" s="4">
        <v>3978</v>
      </c>
      <c r="F34" s="4">
        <v>3127</v>
      </c>
      <c r="G34" s="4">
        <v>3105</v>
      </c>
      <c r="H34" s="4">
        <v>22</v>
      </c>
      <c r="I34" s="4">
        <v>0</v>
      </c>
      <c r="J34" s="4">
        <v>0</v>
      </c>
      <c r="K34" s="4">
        <v>8</v>
      </c>
      <c r="L34" s="4">
        <v>0</v>
      </c>
      <c r="M34" s="4">
        <v>0</v>
      </c>
    </row>
    <row r="35" spans="1:13" x14ac:dyDescent="0.25">
      <c r="A35" s="4" t="str">
        <f>"040606"</f>
        <v>040606</v>
      </c>
      <c r="B35" s="4" t="s">
        <v>50</v>
      </c>
      <c r="C35" s="4" t="s">
        <v>45</v>
      </c>
      <c r="D35" s="4" t="s">
        <v>16</v>
      </c>
      <c r="E35" s="4">
        <v>3896</v>
      </c>
      <c r="F35" s="4">
        <v>3114</v>
      </c>
      <c r="G35" s="4">
        <v>3098</v>
      </c>
      <c r="H35" s="4">
        <v>16</v>
      </c>
      <c r="I35" s="4">
        <v>0</v>
      </c>
      <c r="J35" s="4">
        <v>0</v>
      </c>
      <c r="K35" s="4">
        <v>10</v>
      </c>
      <c r="L35" s="4">
        <v>0</v>
      </c>
      <c r="M35" s="4">
        <v>0</v>
      </c>
    </row>
    <row r="36" spans="1:13" x14ac:dyDescent="0.25">
      <c r="A36" s="6" t="s">
        <v>51</v>
      </c>
      <c r="B36" s="6"/>
      <c r="C36" s="6"/>
      <c r="D36" s="6"/>
      <c r="E36" s="3">
        <v>109001</v>
      </c>
      <c r="F36" s="3">
        <v>85616</v>
      </c>
      <c r="G36" s="3">
        <v>84576</v>
      </c>
      <c r="H36" s="3">
        <v>1040</v>
      </c>
      <c r="I36" s="3">
        <v>4</v>
      </c>
      <c r="J36" s="3">
        <v>0</v>
      </c>
      <c r="K36" s="3">
        <v>270</v>
      </c>
      <c r="L36" s="3">
        <v>0</v>
      </c>
      <c r="M36" s="3">
        <v>0</v>
      </c>
    </row>
    <row r="37" spans="1:13" x14ac:dyDescent="0.25">
      <c r="A37" s="4" t="str">
        <f>"041501"</f>
        <v>041501</v>
      </c>
      <c r="B37" s="4" t="s">
        <v>52</v>
      </c>
      <c r="C37" s="4" t="s">
        <v>53</v>
      </c>
      <c r="D37" s="4" t="s">
        <v>16</v>
      </c>
      <c r="E37" s="4">
        <v>12373</v>
      </c>
      <c r="F37" s="4">
        <v>10195</v>
      </c>
      <c r="G37" s="4">
        <v>10115</v>
      </c>
      <c r="H37" s="4">
        <v>80</v>
      </c>
      <c r="I37" s="4">
        <v>0</v>
      </c>
      <c r="J37" s="4">
        <v>0</v>
      </c>
      <c r="K37" s="4">
        <v>29</v>
      </c>
      <c r="L37" s="4">
        <v>0</v>
      </c>
      <c r="M37" s="4">
        <v>0</v>
      </c>
    </row>
    <row r="38" spans="1:13" x14ac:dyDescent="0.25">
      <c r="A38" s="4" t="str">
        <f>"041502"</f>
        <v>041502</v>
      </c>
      <c r="B38" s="4" t="s">
        <v>54</v>
      </c>
      <c r="C38" s="4" t="s">
        <v>53</v>
      </c>
      <c r="D38" s="4" t="s">
        <v>16</v>
      </c>
      <c r="E38" s="4">
        <v>9287</v>
      </c>
      <c r="F38" s="4">
        <v>7472</v>
      </c>
      <c r="G38" s="4">
        <v>7361</v>
      </c>
      <c r="H38" s="4">
        <v>111</v>
      </c>
      <c r="I38" s="4">
        <v>0</v>
      </c>
      <c r="J38" s="4">
        <v>0</v>
      </c>
      <c r="K38" s="4">
        <v>27</v>
      </c>
      <c r="L38" s="4">
        <v>0</v>
      </c>
      <c r="M38" s="4">
        <v>0</v>
      </c>
    </row>
    <row r="39" spans="1:13" x14ac:dyDescent="0.25">
      <c r="A39" s="4" t="str">
        <f>"041503"</f>
        <v>041503</v>
      </c>
      <c r="B39" s="4" t="s">
        <v>55</v>
      </c>
      <c r="C39" s="4" t="s">
        <v>53</v>
      </c>
      <c r="D39" s="4" t="s">
        <v>16</v>
      </c>
      <c r="E39" s="4">
        <v>8723</v>
      </c>
      <c r="F39" s="4">
        <v>6871</v>
      </c>
      <c r="G39" s="4">
        <v>6747</v>
      </c>
      <c r="H39" s="4">
        <v>124</v>
      </c>
      <c r="I39" s="4">
        <v>0</v>
      </c>
      <c r="J39" s="4">
        <v>0</v>
      </c>
      <c r="K39" s="4">
        <v>28</v>
      </c>
      <c r="L39" s="4">
        <v>0</v>
      </c>
      <c r="M39" s="4">
        <v>0</v>
      </c>
    </row>
    <row r="40" spans="1:13" x14ac:dyDescent="0.25">
      <c r="A40" s="4" t="str">
        <f>"041504"</f>
        <v>041504</v>
      </c>
      <c r="B40" s="4" t="s">
        <v>56</v>
      </c>
      <c r="C40" s="4" t="s">
        <v>53</v>
      </c>
      <c r="D40" s="4" t="s">
        <v>16</v>
      </c>
      <c r="E40" s="4">
        <v>19931</v>
      </c>
      <c r="F40" s="4">
        <v>15826</v>
      </c>
      <c r="G40" s="4">
        <v>15691</v>
      </c>
      <c r="H40" s="4">
        <v>135</v>
      </c>
      <c r="I40" s="4">
        <v>0</v>
      </c>
      <c r="J40" s="4">
        <v>0</v>
      </c>
      <c r="K40" s="4">
        <v>40</v>
      </c>
      <c r="L40" s="4">
        <v>0</v>
      </c>
      <c r="M40" s="4">
        <v>0</v>
      </c>
    </row>
    <row r="41" spans="1:13" x14ac:dyDescent="0.25">
      <c r="A41" s="4" t="str">
        <f>"041505"</f>
        <v>041505</v>
      </c>
      <c r="B41" s="4" t="s">
        <v>57</v>
      </c>
      <c r="C41" s="4" t="s">
        <v>53</v>
      </c>
      <c r="D41" s="4" t="s">
        <v>16</v>
      </c>
      <c r="E41" s="4">
        <v>8013</v>
      </c>
      <c r="F41" s="4">
        <v>6130</v>
      </c>
      <c r="G41" s="4">
        <v>6050</v>
      </c>
      <c r="H41" s="4">
        <v>80</v>
      </c>
      <c r="I41" s="4">
        <v>0</v>
      </c>
      <c r="J41" s="4">
        <v>0</v>
      </c>
      <c r="K41" s="4">
        <v>36</v>
      </c>
      <c r="L41" s="4">
        <v>0</v>
      </c>
      <c r="M41" s="4">
        <v>0</v>
      </c>
    </row>
    <row r="42" spans="1:13" x14ac:dyDescent="0.25">
      <c r="A42" s="4" t="str">
        <f>"041506"</f>
        <v>041506</v>
      </c>
      <c r="B42" s="4" t="s">
        <v>58</v>
      </c>
      <c r="C42" s="4" t="s">
        <v>53</v>
      </c>
      <c r="D42" s="4" t="s">
        <v>16</v>
      </c>
      <c r="E42" s="4">
        <v>10536</v>
      </c>
      <c r="F42" s="4">
        <v>8255</v>
      </c>
      <c r="G42" s="4">
        <v>8156</v>
      </c>
      <c r="H42" s="4">
        <v>99</v>
      </c>
      <c r="I42" s="4">
        <v>0</v>
      </c>
      <c r="J42" s="4">
        <v>0</v>
      </c>
      <c r="K42" s="4">
        <v>19</v>
      </c>
      <c r="L42" s="4">
        <v>0</v>
      </c>
      <c r="M42" s="4">
        <v>0</v>
      </c>
    </row>
    <row r="43" spans="1:13" x14ac:dyDescent="0.25">
      <c r="A43" s="4" t="str">
        <f>"041507"</f>
        <v>041507</v>
      </c>
      <c r="B43" s="4" t="s">
        <v>59</v>
      </c>
      <c r="C43" s="4" t="s">
        <v>53</v>
      </c>
      <c r="D43" s="4" t="s">
        <v>16</v>
      </c>
      <c r="E43" s="4">
        <v>19643</v>
      </c>
      <c r="F43" s="4">
        <v>14887</v>
      </c>
      <c r="G43" s="4">
        <v>14697</v>
      </c>
      <c r="H43" s="4">
        <v>190</v>
      </c>
      <c r="I43" s="4">
        <v>1</v>
      </c>
      <c r="J43" s="4">
        <v>0</v>
      </c>
      <c r="K43" s="4">
        <v>46</v>
      </c>
      <c r="L43" s="4">
        <v>0</v>
      </c>
      <c r="M43" s="4">
        <v>0</v>
      </c>
    </row>
    <row r="44" spans="1:13" x14ac:dyDescent="0.25">
      <c r="A44" s="4" t="str">
        <f>"041508"</f>
        <v>041508</v>
      </c>
      <c r="B44" s="4" t="s">
        <v>60</v>
      </c>
      <c r="C44" s="4" t="s">
        <v>53</v>
      </c>
      <c r="D44" s="4" t="s">
        <v>16</v>
      </c>
      <c r="E44" s="4">
        <v>5163</v>
      </c>
      <c r="F44" s="4">
        <v>4067</v>
      </c>
      <c r="G44" s="4">
        <v>3988</v>
      </c>
      <c r="H44" s="4">
        <v>79</v>
      </c>
      <c r="I44" s="4">
        <v>2</v>
      </c>
      <c r="J44" s="4">
        <v>0</v>
      </c>
      <c r="K44" s="4">
        <v>9</v>
      </c>
      <c r="L44" s="4">
        <v>0</v>
      </c>
      <c r="M44" s="4">
        <v>0</v>
      </c>
    </row>
    <row r="45" spans="1:13" x14ac:dyDescent="0.25">
      <c r="A45" s="4" t="str">
        <f>"041509"</f>
        <v>041509</v>
      </c>
      <c r="B45" s="4" t="s">
        <v>61</v>
      </c>
      <c r="C45" s="4" t="s">
        <v>53</v>
      </c>
      <c r="D45" s="4" t="s">
        <v>16</v>
      </c>
      <c r="E45" s="4">
        <v>15332</v>
      </c>
      <c r="F45" s="4">
        <v>11913</v>
      </c>
      <c r="G45" s="4">
        <v>11771</v>
      </c>
      <c r="H45" s="4">
        <v>142</v>
      </c>
      <c r="I45" s="4">
        <v>1</v>
      </c>
      <c r="J45" s="4">
        <v>0</v>
      </c>
      <c r="K45" s="4">
        <v>36</v>
      </c>
      <c r="L45" s="4">
        <v>0</v>
      </c>
      <c r="M45" s="4">
        <v>0</v>
      </c>
    </row>
    <row r="46" spans="1:13" x14ac:dyDescent="0.25">
      <c r="A46" s="6" t="s">
        <v>62</v>
      </c>
      <c r="B46" s="6"/>
      <c r="C46" s="6"/>
      <c r="D46" s="6"/>
      <c r="E46" s="3">
        <v>31183</v>
      </c>
      <c r="F46" s="3">
        <v>25263</v>
      </c>
      <c r="G46" s="3">
        <v>25014</v>
      </c>
      <c r="H46" s="3">
        <v>249</v>
      </c>
      <c r="I46" s="3">
        <v>1</v>
      </c>
      <c r="J46" s="3">
        <v>0</v>
      </c>
      <c r="K46" s="3">
        <v>120</v>
      </c>
      <c r="L46" s="3">
        <v>0</v>
      </c>
      <c r="M46" s="3">
        <v>0</v>
      </c>
    </row>
    <row r="47" spans="1:13" x14ac:dyDescent="0.25">
      <c r="A47" s="4" t="str">
        <f>"041701"</f>
        <v>041701</v>
      </c>
      <c r="B47" s="4" t="s">
        <v>63</v>
      </c>
      <c r="C47" s="4" t="s">
        <v>64</v>
      </c>
      <c r="D47" s="4" t="s">
        <v>16</v>
      </c>
      <c r="E47" s="4">
        <v>11497</v>
      </c>
      <c r="F47" s="4">
        <v>9572</v>
      </c>
      <c r="G47" s="4">
        <v>9427</v>
      </c>
      <c r="H47" s="4">
        <v>145</v>
      </c>
      <c r="I47" s="4">
        <v>0</v>
      </c>
      <c r="J47" s="4">
        <v>0</v>
      </c>
      <c r="K47" s="4">
        <v>65</v>
      </c>
      <c r="L47" s="4">
        <v>0</v>
      </c>
      <c r="M47" s="4">
        <v>0</v>
      </c>
    </row>
    <row r="48" spans="1:13" x14ac:dyDescent="0.25">
      <c r="A48" s="4" t="str">
        <f>"041702"</f>
        <v>041702</v>
      </c>
      <c r="B48" s="4" t="s">
        <v>65</v>
      </c>
      <c r="C48" s="4" t="s">
        <v>64</v>
      </c>
      <c r="D48" s="4" t="s">
        <v>16</v>
      </c>
      <c r="E48" s="4">
        <v>3098</v>
      </c>
      <c r="F48" s="4">
        <v>2418</v>
      </c>
      <c r="G48" s="4">
        <v>2407</v>
      </c>
      <c r="H48" s="4">
        <v>11</v>
      </c>
      <c r="I48" s="4">
        <v>0</v>
      </c>
      <c r="J48" s="4">
        <v>0</v>
      </c>
      <c r="K48" s="4">
        <v>11</v>
      </c>
      <c r="L48" s="4">
        <v>0</v>
      </c>
      <c r="M48" s="4">
        <v>0</v>
      </c>
    </row>
    <row r="49" spans="1:13" x14ac:dyDescent="0.25">
      <c r="A49" s="4" t="str">
        <f>"041703"</f>
        <v>041703</v>
      </c>
      <c r="B49" s="4" t="s">
        <v>66</v>
      </c>
      <c r="C49" s="4" t="s">
        <v>64</v>
      </c>
      <c r="D49" s="4" t="s">
        <v>16</v>
      </c>
      <c r="E49" s="4">
        <v>3877</v>
      </c>
      <c r="F49" s="4">
        <v>3149</v>
      </c>
      <c r="G49" s="4">
        <v>3129</v>
      </c>
      <c r="H49" s="4">
        <v>20</v>
      </c>
      <c r="I49" s="4">
        <v>0</v>
      </c>
      <c r="J49" s="4">
        <v>0</v>
      </c>
      <c r="K49" s="4">
        <v>11</v>
      </c>
      <c r="L49" s="4">
        <v>0</v>
      </c>
      <c r="M49" s="4">
        <v>0</v>
      </c>
    </row>
    <row r="50" spans="1:13" x14ac:dyDescent="0.25">
      <c r="A50" s="4" t="str">
        <f>"041704"</f>
        <v>041704</v>
      </c>
      <c r="B50" s="4" t="s">
        <v>67</v>
      </c>
      <c r="C50" s="4" t="s">
        <v>64</v>
      </c>
      <c r="D50" s="4" t="s">
        <v>16</v>
      </c>
      <c r="E50" s="4">
        <v>4441</v>
      </c>
      <c r="F50" s="4">
        <v>3549</v>
      </c>
      <c r="G50" s="4">
        <v>3492</v>
      </c>
      <c r="H50" s="4">
        <v>57</v>
      </c>
      <c r="I50" s="4">
        <v>0</v>
      </c>
      <c r="J50" s="4">
        <v>0</v>
      </c>
      <c r="K50" s="4">
        <v>13</v>
      </c>
      <c r="L50" s="4">
        <v>0</v>
      </c>
      <c r="M50" s="4">
        <v>0</v>
      </c>
    </row>
    <row r="51" spans="1:13" x14ac:dyDescent="0.25">
      <c r="A51" s="4" t="str">
        <f>"041705"</f>
        <v>041705</v>
      </c>
      <c r="B51" s="4" t="s">
        <v>68</v>
      </c>
      <c r="C51" s="4" t="s">
        <v>64</v>
      </c>
      <c r="D51" s="4" t="s">
        <v>16</v>
      </c>
      <c r="E51" s="4">
        <v>8270</v>
      </c>
      <c r="F51" s="4">
        <v>6575</v>
      </c>
      <c r="G51" s="4">
        <v>6559</v>
      </c>
      <c r="H51" s="4">
        <v>16</v>
      </c>
      <c r="I51" s="4">
        <v>1</v>
      </c>
      <c r="J51" s="4">
        <v>0</v>
      </c>
      <c r="K51" s="4">
        <v>20</v>
      </c>
      <c r="L51" s="4">
        <v>0</v>
      </c>
      <c r="M51" s="4">
        <v>0</v>
      </c>
    </row>
    <row r="52" spans="1:13" x14ac:dyDescent="0.25">
      <c r="A52" s="6" t="s">
        <v>69</v>
      </c>
      <c r="B52" s="6"/>
      <c r="C52" s="6"/>
      <c r="D52" s="6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 t="str">
        <f>"046201"</f>
        <v>046201</v>
      </c>
      <c r="B53" s="3" t="s">
        <v>70</v>
      </c>
      <c r="C53" s="3" t="s">
        <v>71</v>
      </c>
      <c r="D53" s="3" t="s">
        <v>16</v>
      </c>
      <c r="E53" s="3">
        <v>74638</v>
      </c>
      <c r="F53" s="3">
        <v>62333</v>
      </c>
      <c r="G53" s="3">
        <v>61695</v>
      </c>
      <c r="H53" s="3">
        <v>638</v>
      </c>
      <c r="I53" s="3">
        <v>3</v>
      </c>
      <c r="J53" s="3">
        <v>1</v>
      </c>
      <c r="K53" s="3">
        <v>278</v>
      </c>
      <c r="L53" s="3">
        <v>0</v>
      </c>
      <c r="M53" s="3">
        <v>0</v>
      </c>
    </row>
    <row r="54" spans="1:13" x14ac:dyDescent="0.25">
      <c r="A54" s="6" t="s">
        <v>69</v>
      </c>
      <c r="B54" s="6"/>
      <c r="C54" s="6"/>
      <c r="D54" s="6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5" t="str">
        <f>"046301"</f>
        <v>046301</v>
      </c>
      <c r="B55" s="5" t="s">
        <v>72</v>
      </c>
      <c r="C55" s="5" t="s">
        <v>16</v>
      </c>
      <c r="D55" s="5" t="s">
        <v>16</v>
      </c>
      <c r="E55" s="3">
        <v>169484</v>
      </c>
      <c r="F55" s="3">
        <v>140991</v>
      </c>
      <c r="G55" s="3">
        <v>139330</v>
      </c>
      <c r="H55" s="3">
        <v>1661</v>
      </c>
      <c r="I55" s="3">
        <v>9</v>
      </c>
      <c r="J55" s="3">
        <v>0</v>
      </c>
      <c r="K55" s="3">
        <v>524</v>
      </c>
      <c r="L55" s="3">
        <v>0</v>
      </c>
      <c r="M55" s="3">
        <v>0</v>
      </c>
    </row>
    <row r="56" spans="1:13" x14ac:dyDescent="0.25">
      <c r="A56" s="6" t="s">
        <v>73</v>
      </c>
      <c r="B56" s="6"/>
      <c r="C56" s="6"/>
      <c r="D56" s="6"/>
      <c r="E56" s="3">
        <v>586348</v>
      </c>
      <c r="F56" s="3">
        <v>476196</v>
      </c>
      <c r="G56" s="3">
        <v>470970</v>
      </c>
      <c r="H56" s="3">
        <v>5226</v>
      </c>
      <c r="I56" s="3">
        <v>20</v>
      </c>
      <c r="J56" s="3">
        <v>1</v>
      </c>
      <c r="K56" s="3">
        <v>1882</v>
      </c>
      <c r="L56" s="3">
        <v>0</v>
      </c>
      <c r="M56" s="3">
        <v>0</v>
      </c>
    </row>
  </sheetData>
  <mergeCells count="9">
    <mergeCell ref="A52:D52"/>
    <mergeCell ref="A54:D54"/>
    <mergeCell ref="A56:D56"/>
    <mergeCell ref="A3:D3"/>
    <mergeCell ref="A14:D14"/>
    <mergeCell ref="A22:D22"/>
    <mergeCell ref="A29:D29"/>
    <mergeCell ref="A36:D36"/>
    <mergeCell ref="A46:D46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Haponiuk</dc:creator>
  <cp:lastModifiedBy>Krzysztof Głuszek</cp:lastModifiedBy>
  <cp:lastPrinted>2025-07-11T08:08:39Z</cp:lastPrinted>
  <dcterms:created xsi:type="dcterms:W3CDTF">2025-07-11T06:58:48Z</dcterms:created>
  <dcterms:modified xsi:type="dcterms:W3CDTF">2025-07-11T08:21:54Z</dcterms:modified>
</cp:coreProperties>
</file>